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20" windowHeight="11640" tabRatio="652" activeTab="5"/>
  </bookViews>
  <sheets>
    <sheet name="бюджет" sheetId="3" r:id="rId1"/>
    <sheet name="сады субв." sheetId="1" r:id="rId2"/>
    <sheet name="платные" sheetId="2" r:id="rId3"/>
    <sheet name="публичные об-ва" sheetId="4" r:id="rId4"/>
    <sheet name="софинансирование мест." sheetId="6" r:id="rId5"/>
    <sheet name="софинансирование област." sheetId="5" r:id="rId6"/>
  </sheets>
  <definedNames>
    <definedName name="_xlnm._FilterDatabase" localSheetId="2" hidden="1">платные!$A$3:$Z$207</definedName>
    <definedName name="_xlnm.Print_Titles" localSheetId="1">'сады субв.'!$5:$5</definedName>
  </definedNames>
  <calcPr calcId="144525" fullCalcOnLoad="1"/>
</workbook>
</file>

<file path=xl/calcChain.xml><?xml version="1.0" encoding="utf-8"?>
<calcChain xmlns="http://schemas.openxmlformats.org/spreadsheetml/2006/main">
  <c r="C195" i="3"/>
  <c r="C194"/>
  <c r="C226"/>
  <c r="C235"/>
  <c r="C234"/>
  <c r="C233"/>
  <c r="C232"/>
  <c r="C176"/>
  <c r="C161"/>
  <c r="C155"/>
  <c r="C102"/>
  <c r="C59"/>
  <c r="C52"/>
  <c r="C47"/>
  <c r="C37"/>
  <c r="C36"/>
  <c r="C35"/>
  <c r="C27"/>
  <c r="C19"/>
  <c r="C18"/>
  <c r="C13"/>
  <c r="D203" i="2"/>
  <c r="C202"/>
  <c r="C201"/>
  <c r="C59" i="1"/>
  <c r="C176"/>
  <c r="C194"/>
  <c r="C175"/>
  <c r="C233"/>
  <c r="C161"/>
  <c r="C155"/>
  <c r="C34"/>
  <c r="C44"/>
  <c r="C49"/>
  <c r="C101"/>
  <c r="C24"/>
  <c r="C10"/>
  <c r="C227"/>
  <c r="C32"/>
  <c r="C14"/>
  <c r="C13"/>
  <c r="C151" i="2"/>
  <c r="C169"/>
  <c r="C150"/>
  <c r="C136"/>
  <c r="C130"/>
  <c r="C15"/>
  <c r="C25"/>
  <c r="C30"/>
  <c r="C38"/>
  <c r="C76"/>
  <c r="C6"/>
  <c r="C4"/>
  <c r="C13"/>
  <c r="C226" i="1"/>
  <c r="C14" i="2"/>
  <c r="C200"/>
  <c r="C175" i="3"/>
  <c r="C225"/>
  <c r="C236"/>
  <c r="C230"/>
  <c r="C227"/>
  <c r="C231"/>
  <c r="C33" i="1"/>
  <c r="C225"/>
  <c r="C229"/>
  <c r="C230"/>
  <c r="C232"/>
</calcChain>
</file>

<file path=xl/sharedStrings.xml><?xml version="1.0" encoding="utf-8"?>
<sst xmlns="http://schemas.openxmlformats.org/spreadsheetml/2006/main" count="507" uniqueCount="375">
  <si>
    <t>ремонт ТСО ,оборудования и мебели (что относится к учебным целям)</t>
  </si>
  <si>
    <t>монтаж локальной компьютерной сети сети, монтаж ТСО</t>
  </si>
  <si>
    <t>Мебель для образовательных целей (детская функциональная,сюжетно-ролевая мебель, мягконабивная игровая мебель) кроме мебели для организации питания и сна</t>
  </si>
  <si>
    <t>учебно-наглядные пособия (демонстрационные картины,плакаты,модели, муляжи и т.п.)</t>
  </si>
  <si>
    <t>спортоборудование и спортинвентарь (маты, скамейки, стенки и т.п.), детские тренажеры</t>
  </si>
  <si>
    <t>Информационно-коммуникационные и интерактивные средства обучения, технические средства обучения (ТСО)</t>
  </si>
  <si>
    <t>канцелярские (бумага, ручки,тетради, клей и т.п.) для организ образ.деят. с детьми</t>
  </si>
  <si>
    <t>игры, игрушки,игровые атрибуты</t>
  </si>
  <si>
    <t>ВСЕГО</t>
  </si>
  <si>
    <t>Оплата командировочных расходов (суточные) в т.ч. на повышение квалификации руководителя и пед.работников</t>
  </si>
  <si>
    <t>Транспортные услуги (проезд по служебным командировкам, на повышение квалификации руководителя и педработников,участникам и сопровождающим лицам из числа раб-в при участии в олимпиадах, смотрах, конкурсах,конференциях)</t>
  </si>
  <si>
    <t>КОСГУ</t>
  </si>
  <si>
    <t>Защита персональн.данных (обслуж.),обучение специалистов по работе со средствами защиты</t>
  </si>
  <si>
    <t>периодические и подписные издания</t>
  </si>
  <si>
    <t>программное обеспечение для образовательного процесса( в том числе образовательные программы дошкольного образования)</t>
  </si>
  <si>
    <t>приобретение методической литературы,детской литературы, иллюст. альбомов, электронные пособия и т.п.</t>
  </si>
  <si>
    <t>Интернет, каналы передачи данных (информации)</t>
  </si>
  <si>
    <t>Направление расходов</t>
  </si>
  <si>
    <t>Количество классов, групп</t>
  </si>
  <si>
    <t>1-4 классы</t>
  </si>
  <si>
    <t>5-9 классы</t>
  </si>
  <si>
    <t>10-11 классы</t>
  </si>
  <si>
    <t>ПБС</t>
  </si>
  <si>
    <t>Оплата труда с начислениями</t>
  </si>
  <si>
    <t xml:space="preserve">Заработная плата </t>
  </si>
  <si>
    <t>На Указ Президента (на год, на осн.педраб-в)</t>
  </si>
  <si>
    <t>Заработная плата с экономией на боллисты</t>
  </si>
  <si>
    <t>тарифный фонд</t>
  </si>
  <si>
    <t>на замену отп., празд.</t>
  </si>
  <si>
    <t>компенс.на питание</t>
  </si>
  <si>
    <t>Доплаты отдельным категориям (за классность и пр.) в год (ЦБУ СХД)</t>
  </si>
  <si>
    <t>доплата за ночн.время,переработка по Белке</t>
  </si>
  <si>
    <t>Прочие выплаты</t>
  </si>
  <si>
    <t>суточные</t>
  </si>
  <si>
    <t xml:space="preserve"> ежемесячные компенсационные выплаты в размере 5о руб. матерям, находящимся в отпуске по уходу за ребенком от 0 до 3 лет</t>
  </si>
  <si>
    <t>Начисления на оплату труда</t>
  </si>
  <si>
    <t>213 формула (30,2%)</t>
  </si>
  <si>
    <t>ПРИОБРЕТЕНИЕ УСЛУГ</t>
  </si>
  <si>
    <t>Услуги связи</t>
  </si>
  <si>
    <t>оплата телефона, радио</t>
  </si>
  <si>
    <t>установка ,переустановка телефона</t>
  </si>
  <si>
    <t>интернет,каналы связи,ГЛОНАС (ЦБ)</t>
  </si>
  <si>
    <t>почтовые расходы( в т.ч. приобретение марок, маркиров. конвертов)</t>
  </si>
  <si>
    <t>обслуживание налогов</t>
  </si>
  <si>
    <t>межгород</t>
  </si>
  <si>
    <t>сотовая связь</t>
  </si>
  <si>
    <t>подключение к интернет</t>
  </si>
  <si>
    <t>Регион  " 01"</t>
  </si>
  <si>
    <t>Транспортные услуги</t>
  </si>
  <si>
    <t>проезд (командировки,дети и тренеры на соревн)</t>
  </si>
  <si>
    <t>доставка учащихся</t>
  </si>
  <si>
    <t>проездные расходы (проездные, талоны и  т.п.)</t>
  </si>
  <si>
    <t>договор по перевозке материальных ценностей (доставка денег)</t>
  </si>
  <si>
    <t>Коммунальные услуги</t>
  </si>
  <si>
    <t>тепло</t>
  </si>
  <si>
    <t>газ</t>
  </si>
  <si>
    <t>освещение</t>
  </si>
  <si>
    <t xml:space="preserve">водоснабжение </t>
  </si>
  <si>
    <t>договор гражданско-правового характера (з/плата кочегарам)</t>
  </si>
  <si>
    <t>вывоз жидких бытовых отходов</t>
  </si>
  <si>
    <t>Арендная плата за пользование имуществом</t>
  </si>
  <si>
    <t>Услуги по содержанию имуществом</t>
  </si>
  <si>
    <t>ремонт автомашин, мойка машин</t>
  </si>
  <si>
    <t>тех.обслуживание (а/м), мойка автомашин</t>
  </si>
  <si>
    <t>диагностика автомобиля к техосмотру</t>
  </si>
  <si>
    <t>шиномонтаж</t>
  </si>
  <si>
    <t xml:space="preserve">вывоз ТБО </t>
  </si>
  <si>
    <t>стирка белья</t>
  </si>
  <si>
    <t>зарядка огнетушителей</t>
  </si>
  <si>
    <t>дезинсекция, дератизация</t>
  </si>
  <si>
    <t>благоустройство (обрезка деревьев, асфальтирование)</t>
  </si>
  <si>
    <t>ФОНД КАПИТАЛЬНОГО РЕМОНТА</t>
  </si>
  <si>
    <t>проверка дымоходов,вентиляц.(обслуживание)</t>
  </si>
  <si>
    <t>анализ огнеупорного покрытия</t>
  </si>
  <si>
    <t>пропитка (огнезащитная обработка) деревян.конструкций</t>
  </si>
  <si>
    <t>проведение испытаний лестницы и противопожарного водопровода.</t>
  </si>
  <si>
    <t>проведение испытаний пожарного крана</t>
  </si>
  <si>
    <t>замер сопротивления изоляции эл. оборудования и устройств заземления</t>
  </si>
  <si>
    <t>общедомовые расходы,домофон</t>
  </si>
  <si>
    <t>промывка и опрессовка отопительной системы</t>
  </si>
  <si>
    <t>ремонт помещения по договорам подряда с юридическими лицами</t>
  </si>
  <si>
    <t xml:space="preserve"> договора подряда с физическими лицами по содержанию имущества</t>
  </si>
  <si>
    <t>обслуживание теплосчетчиков,водосчетчиков, тепловых сетей</t>
  </si>
  <si>
    <t>заправка картриджей</t>
  </si>
  <si>
    <t>ремонт оргтехники</t>
  </si>
  <si>
    <t>поверка весового оборудования, мед оборуд</t>
  </si>
  <si>
    <t>ремонт и обслуживание газового оборудования</t>
  </si>
  <si>
    <t>ремонт и обслуживание технологического,мед.оборудования,компьютерной техники по годовым договорам</t>
  </si>
  <si>
    <t xml:space="preserve">ремонт технологического оборудования по разовым договорам </t>
  </si>
  <si>
    <t>ремонт прочего оборудования</t>
  </si>
  <si>
    <t>техническое обслуживание телеф.кабеля (при условии, что линия связи на учете)</t>
  </si>
  <si>
    <t>техобслуживание бассейна и наладка оборудования</t>
  </si>
  <si>
    <t>обслуживание пожарной сигнализации (техническое обслуживание системы пожарной автоматики)</t>
  </si>
  <si>
    <t>за техническое обслуживание оборудования передачи извещений системы пожарной автоматики</t>
  </si>
  <si>
    <r>
      <t>тревожная кнопка обслуживание, 02,</t>
    </r>
    <r>
      <rPr>
        <u/>
        <sz val="10"/>
        <rFont val="Arial Cyr"/>
        <charset val="204"/>
      </rPr>
      <t>техническое обслуживание тех.средств охраны</t>
    </r>
  </si>
  <si>
    <t>обслуживание контроля доступа</t>
  </si>
  <si>
    <t>Прочие услуги</t>
  </si>
  <si>
    <t>Горячее питание</t>
  </si>
  <si>
    <t xml:space="preserve">Изготовление и приобретение бланков </t>
  </si>
  <si>
    <t>Монтаж теплосчетчика</t>
  </si>
  <si>
    <t>проживание</t>
  </si>
  <si>
    <t>договора и услуги по мероприятиям</t>
  </si>
  <si>
    <t>учебно-педагогическая документация (классн.журнал)</t>
  </si>
  <si>
    <t>диспансеризация муниц. служащих</t>
  </si>
  <si>
    <t>договора подряда по ЕГЭ, ЕМЭ</t>
  </si>
  <si>
    <t>монтаж виденаблюд.</t>
  </si>
  <si>
    <t>вневедомствен. охрана, охрана по тревожн.кнопки</t>
  </si>
  <si>
    <t>тревожная кнопка установка,охран.сигн.</t>
  </si>
  <si>
    <t>установка пожарной сигнализации</t>
  </si>
  <si>
    <t xml:space="preserve">установка речевых систем оповещения  </t>
  </si>
  <si>
    <t>"электронная очередь записи детей в школу</t>
  </si>
  <si>
    <t>проектно-сметная документация, разработка технических условий</t>
  </si>
  <si>
    <t xml:space="preserve">Предоставление телефонной канализации </t>
  </si>
  <si>
    <t>мониторинг обеспеч.связи АПС и пульта 01</t>
  </si>
  <si>
    <t>медосмотр</t>
  </si>
  <si>
    <t>подписка</t>
  </si>
  <si>
    <t>монтаж локальной вычислительной сети</t>
  </si>
  <si>
    <t>медицинское освидетельствование водителей</t>
  </si>
  <si>
    <t>оплата автостоянки</t>
  </si>
  <si>
    <t>лицензия на программу Астрал</t>
  </si>
  <si>
    <t>учебные программы</t>
  </si>
  <si>
    <t>программное обслуживание, система Главбух</t>
  </si>
  <si>
    <t>услуги по сопровождению кассира</t>
  </si>
  <si>
    <t>оплата техпаспорта в БТИ</t>
  </si>
  <si>
    <t>проект земельного участка,оформление карты зем.участка</t>
  </si>
  <si>
    <t>паспортизация и инвентаризация</t>
  </si>
  <si>
    <t>информационные услуги,СМИ,Гарант,Консультант</t>
  </si>
  <si>
    <t>юридические услуги, оплата услуг нотариуса</t>
  </si>
  <si>
    <t>печатание программ(полиграф.услуги)</t>
  </si>
  <si>
    <t>Захоронение ТКО (в т.ч.захоронение,утилизация ртут.ламп) (по договору)</t>
  </si>
  <si>
    <t>оплата объявлений в газету, реклама</t>
  </si>
  <si>
    <t>подготовка дел в архив (переплетные работы)</t>
  </si>
  <si>
    <t>санминимум, семинары в налоговой, обучение</t>
  </si>
  <si>
    <t>повышение квалификации (стоимость обучения)</t>
  </si>
  <si>
    <t>хим анализы продуктов питания</t>
  </si>
  <si>
    <t>санэпидемзаключение</t>
  </si>
  <si>
    <t xml:space="preserve">лицензия на программу </t>
  </si>
  <si>
    <t>Защита персональн.данных (обслуж.)</t>
  </si>
  <si>
    <t>Безвозмездные и безвозвратныеперечисления государственным организациям</t>
  </si>
  <si>
    <t>Пособия по социальной помощи населению</t>
  </si>
  <si>
    <t>опека и приемные семьи за счет обл.бюдж.</t>
  </si>
  <si>
    <t>прием семьи кв.пл.бензин и т.д.</t>
  </si>
  <si>
    <t>пособие сиротам,др.расходы по прием семьям</t>
  </si>
  <si>
    <t>Прочие расходы</t>
  </si>
  <si>
    <t>возмещение ущерба,вреда</t>
  </si>
  <si>
    <t>приобретение почетных грамот, кубков, медалей, значков, ценных подарков, букетов цветов ,приглашений и др.</t>
  </si>
  <si>
    <t>питание судей, тренеров и  учащихся на соревнованих (продукты)</t>
  </si>
  <si>
    <t>оплата за регистрацию устава,права собст-ти зданий и земли</t>
  </si>
  <si>
    <t xml:space="preserve">техосмотр( госпошлина) </t>
  </si>
  <si>
    <t>выдача лицензии и свидетельств (госпошлина)</t>
  </si>
  <si>
    <t>госпошлина, пеня, штрафы</t>
  </si>
  <si>
    <t>Мероприятия общей суммой(призы)</t>
  </si>
  <si>
    <t>плата за загрязнение окружающей среды</t>
  </si>
  <si>
    <t>транспортый налог</t>
  </si>
  <si>
    <t>налоги</t>
  </si>
  <si>
    <t>Поступление нефинансовых активов</t>
  </si>
  <si>
    <t>Увеличение стоимости основных средств</t>
  </si>
  <si>
    <t>Печать на железной оснастке</t>
  </si>
  <si>
    <t>производственный и хозяйственный инвентарь</t>
  </si>
  <si>
    <t>огнетушители</t>
  </si>
  <si>
    <t>Игровое оборудование для участка,группы, оборудование и мебель на новые группы</t>
  </si>
  <si>
    <t>книги для библиотек (библиотечный фонд)</t>
  </si>
  <si>
    <t>изготовление стендов, приобрет.классн.дос.,муз.инструм.</t>
  </si>
  <si>
    <t>Машины и  комппьютерн.оборудование</t>
  </si>
  <si>
    <t>Увеличение стоимости нематериальных активов</t>
  </si>
  <si>
    <t>Увеличение стоимости материальных запасов</t>
  </si>
  <si>
    <t>одежда</t>
  </si>
  <si>
    <t>обувь</t>
  </si>
  <si>
    <t>постельные принадлежности на открытие групп</t>
  </si>
  <si>
    <t xml:space="preserve">постельные принадлежности </t>
  </si>
  <si>
    <t>прочее(халаты шторы скатерти и т.п.)</t>
  </si>
  <si>
    <t>посуда</t>
  </si>
  <si>
    <t>медикаменты</t>
  </si>
  <si>
    <t>ГСМ</t>
  </si>
  <si>
    <t>канцелярские (бумага, ручки,тетради, клей и т.п.)</t>
  </si>
  <si>
    <t>канцтовары по ЕГЭ</t>
  </si>
  <si>
    <t>хозяйственные (мыло,порошок, чистящие, веники, электролампочки,ткань, хозяйственный инвентарь: ведра, лопаты, щетки, грабли, и т.д.)</t>
  </si>
  <si>
    <t>материалы для учебных целей, химреактивы, химпосуда,мел</t>
  </si>
  <si>
    <t>запчасти к машинам и оборудованию</t>
  </si>
  <si>
    <t>ткань, посадочный материал</t>
  </si>
  <si>
    <t>строительные материалы и металлоизделия (цемент, песок, известь, пиломатериалы, гвозди, скобяные изделия, линолеум, краска и т.п.)</t>
  </si>
  <si>
    <t>приобретение тонера, картриджей и др. расх. мат.</t>
  </si>
  <si>
    <t>приобретение тонера, картриджей для бухг-и школ</t>
  </si>
  <si>
    <t>приобретение справочной литературы</t>
  </si>
  <si>
    <t>прочие расходные материалы</t>
  </si>
  <si>
    <t>дрова, уголь</t>
  </si>
  <si>
    <t>Увел.стоим.материал.запасов (по кол.детей)</t>
  </si>
  <si>
    <t>компенсация на книгоиздат. продукцию</t>
  </si>
  <si>
    <t>ежемесячные компенсационные выплаты в размере 5о руб. матерям, находящимся в отпуске по уходу за ребенком от 0 до 3 лет</t>
  </si>
  <si>
    <t>213 формула</t>
  </si>
  <si>
    <t>интернет,каналы связи</t>
  </si>
  <si>
    <t>водоснабжение с загрязнением</t>
  </si>
  <si>
    <t>тех.обслуживание (а/м)</t>
  </si>
  <si>
    <t>вывоз крупногабаритного мусора,ТБО</t>
  </si>
  <si>
    <t>химчистка</t>
  </si>
  <si>
    <t>пропитка деревян.конструкций</t>
  </si>
  <si>
    <t>поверка приборов учета тепла и воды</t>
  </si>
  <si>
    <t>санобработка машины</t>
  </si>
  <si>
    <t>технич. обслуж. техн .средств охраны</t>
  </si>
  <si>
    <t>асфальтирование</t>
  </si>
  <si>
    <t>обслуживание пожарной сигнализации,систем оповещения</t>
  </si>
  <si>
    <t>тревожная кнопка обслуживание</t>
  </si>
  <si>
    <t>Испытание пожарных лестниц</t>
  </si>
  <si>
    <t>проверка водопровода на водоотдачу</t>
  </si>
  <si>
    <t>Удешевление питания</t>
  </si>
  <si>
    <t>Изготовление печати</t>
  </si>
  <si>
    <t>питание тренеров и учащихся на соревнованих (услуги по питанию)</t>
  </si>
  <si>
    <t>оргвзнос на соревнования, конференции и т.п.</t>
  </si>
  <si>
    <t>страхование детей в лагере</t>
  </si>
  <si>
    <r>
      <t>договора подряда с начислениями (кроме договоров по содержанию имущества)</t>
    </r>
    <r>
      <rPr>
        <b/>
        <sz val="8"/>
        <rFont val="Arial Cyr"/>
        <charset val="204"/>
      </rPr>
      <t>(в т.ч. За сбор родительской платы)</t>
    </r>
  </si>
  <si>
    <t>1% на договор со Сбербанком</t>
  </si>
  <si>
    <t>договора подряда по приемным семьям за счет местного бюджета</t>
  </si>
  <si>
    <t>обучение на курсах</t>
  </si>
  <si>
    <t>установка теплосчетчиков</t>
  </si>
  <si>
    <t>демонтажные работы</t>
  </si>
  <si>
    <t>Предоставление телефонной канализации</t>
  </si>
  <si>
    <t>услуги с использ системы "Клиент-Сбербанк"(передача списков раб-в по з-те через пр-му)</t>
  </si>
  <si>
    <t>программное обслуживание</t>
  </si>
  <si>
    <t>пошив формы из своего материала</t>
  </si>
  <si>
    <t>издательская деятельность</t>
  </si>
  <si>
    <t>информационные услуги,СМИ,Гарант</t>
  </si>
  <si>
    <t>услуги по предоставлению спортзала</t>
  </si>
  <si>
    <t>санитарный паспорт автомобиля</t>
  </si>
  <si>
    <t>продление лимитов по экологии</t>
  </si>
  <si>
    <t>оплата услуг СЭС, санэпидемзаключение</t>
  </si>
  <si>
    <t>Оплата баканализов СЭС</t>
  </si>
  <si>
    <t>Защита персональн.данных (доп.)</t>
  </si>
  <si>
    <t>лицензирование мед. Деятельности</t>
  </si>
  <si>
    <t>медикаменты приемным семьям</t>
  </si>
  <si>
    <t>компенсац.части род.пл.</t>
  </si>
  <si>
    <t>проездные детям-сиротам, инт.шк 39,41</t>
  </si>
  <si>
    <t>транспортый налог? (с 2012 г.)</t>
  </si>
  <si>
    <t>мебель (шкафы, столы, стулья и т.п.)</t>
  </si>
  <si>
    <t>мебель для учебных целей</t>
  </si>
  <si>
    <t>учебно-наглядные пособия</t>
  </si>
  <si>
    <t>бесплатные учебники</t>
  </si>
  <si>
    <t>ТСО и учебное оборудование (Пост.429 от 02.11.10)</t>
  </si>
  <si>
    <t>мебель на новые группы</t>
  </si>
  <si>
    <t xml:space="preserve">спортоборудование и спортинвентарь (маты, скамейки, стенки и т.п.(Пост.429 от 02.11.10 Прогр.)  </t>
  </si>
  <si>
    <t xml:space="preserve">производственный и хозяйственный инвентарь, инструмент (в т.ч. светильники) </t>
  </si>
  <si>
    <t>медицинский инструментарий</t>
  </si>
  <si>
    <t>театральные костюмы, шторы,ковер</t>
  </si>
  <si>
    <t>Игровое оборудование для участка,группы</t>
  </si>
  <si>
    <t>учебные программы на дисках</t>
  </si>
  <si>
    <t>изготовление стендов, приобрет.классн.дос.,муз.инструм., дорожки, ковры, шторы</t>
  </si>
  <si>
    <t>Машины и  оборудование, оргтехника</t>
  </si>
  <si>
    <t>Продукты питания</t>
  </si>
  <si>
    <t>удешевление питания 3 руб. областных</t>
  </si>
  <si>
    <t>учебные программы и пособия</t>
  </si>
  <si>
    <t>открытие сада</t>
  </si>
  <si>
    <t xml:space="preserve">посуда </t>
  </si>
  <si>
    <t>посуда для открытия групп</t>
  </si>
  <si>
    <t>медикаменты, аптечки</t>
  </si>
  <si>
    <t>материалы для учебных целей</t>
  </si>
  <si>
    <t>запчасти к машинам и оборудованию,используемых для учебных целей</t>
  </si>
  <si>
    <t xml:space="preserve">Спортинвентарь </t>
  </si>
  <si>
    <t>игры, игрушки (срок службы менее года)</t>
  </si>
  <si>
    <t>моющие средства для пароконвектоматов</t>
  </si>
  <si>
    <t>по итогам проверка</t>
  </si>
  <si>
    <t>компенс.части род.платы</t>
  </si>
  <si>
    <t>№ сектора</t>
  </si>
  <si>
    <t>Учреждение</t>
  </si>
  <si>
    <t>лицевой счет</t>
  </si>
  <si>
    <t xml:space="preserve">РАЗДЕЛ       ПОДРАЗДЕЛ ЦС    ВР  </t>
  </si>
  <si>
    <t>2А 749</t>
  </si>
  <si>
    <t>Количество детей (из МЗ на 2015 год)</t>
  </si>
  <si>
    <t>(коэф.1,037 к базе 2014 г.)</t>
  </si>
  <si>
    <t>Заработная плата - 3% формула</t>
  </si>
  <si>
    <t>Заработная плата по сводной</t>
  </si>
  <si>
    <t>заправка картриджей для уч. целей</t>
  </si>
  <si>
    <t>оргвзнос,проживание,питание , связанные с повыш. квалификации пед.раб-в и руковод.работников (командировки , связан.с образ. процессом),оргвзнос участникам и сопровождающим лицам при участии в районных, областных,всероссийских мероприятиях, смотрах,конкурсах,совещаниях, семинарах,конференциях</t>
  </si>
  <si>
    <t>Музыкальные инструменты,оборудование (звуковое,акустическое, световое) для проведения групповых и общесадовских образовательных мероприятий</t>
  </si>
  <si>
    <t>контрольная цифра учебных расходов</t>
  </si>
  <si>
    <t>отклонения</t>
  </si>
  <si>
    <t>контрольная цифра субвенции</t>
  </si>
  <si>
    <t>Учебные расходы (%)</t>
  </si>
  <si>
    <t>Очно-заочная, колония</t>
  </si>
  <si>
    <t>в том числе обучение на дому</t>
  </si>
  <si>
    <t>фонд стимулирования  40,5 % у УДОД и 50 % у МБУ "Центр "Стратегия"</t>
  </si>
  <si>
    <t>Регион  " 01", ВДПО</t>
  </si>
  <si>
    <r>
      <t>общедомовые расходы,</t>
    </r>
    <r>
      <rPr>
        <b/>
        <i/>
        <sz val="10"/>
        <rFont val="Arial Cyr"/>
        <charset val="204"/>
      </rPr>
      <t>домофон</t>
    </r>
  </si>
  <si>
    <t>ремонт помещения по договорам подряда с юридическими лицами (аварийка)</t>
  </si>
  <si>
    <r>
      <t xml:space="preserve">Поверка </t>
    </r>
    <r>
      <rPr>
        <b/>
        <i/>
        <u/>
        <sz val="10"/>
        <rFont val="Arial Cyr"/>
        <charset val="204"/>
      </rPr>
      <t>теплосчетчиков</t>
    </r>
    <r>
      <rPr>
        <b/>
        <i/>
        <sz val="10"/>
        <rFont val="Arial Cyr"/>
        <charset val="204"/>
      </rPr>
      <t>, водосчетчиков, электросчетчиков с заменой</t>
    </r>
  </si>
  <si>
    <t>акарицидная обработка участков</t>
  </si>
  <si>
    <r>
      <t>обслуживание контроля доступа(</t>
    </r>
    <r>
      <rPr>
        <b/>
        <i/>
        <sz val="10"/>
        <rFont val="Arial Cyr"/>
        <charset val="204"/>
      </rPr>
      <t>турникета</t>
    </r>
    <r>
      <rPr>
        <i/>
        <sz val="10"/>
        <rFont val="Arial Cyr"/>
        <charset val="204"/>
      </rPr>
      <t>)</t>
    </r>
  </si>
  <si>
    <t>оргвзнос за участие в конкурсе (деп.)</t>
  </si>
  <si>
    <t>Экспертиза продуктов питания</t>
  </si>
  <si>
    <t>пошив концертных костюмов (деп.)</t>
  </si>
  <si>
    <t>Электронная отчетность (ООО СБиС ЭО)</t>
  </si>
  <si>
    <r>
      <t>проект земельного участка,оформление карты зем.участка,</t>
    </r>
    <r>
      <rPr>
        <i/>
        <u/>
        <sz val="10"/>
        <rFont val="Arial Cyr"/>
        <charset val="204"/>
      </rPr>
      <t>уточн.границ участка</t>
    </r>
  </si>
  <si>
    <t xml:space="preserve">Обслуживание программы "Аверс" </t>
  </si>
  <si>
    <r>
      <t xml:space="preserve">санминимум, семинары в налоговой, </t>
    </r>
    <r>
      <rPr>
        <b/>
        <i/>
        <sz val="10"/>
        <rFont val="Arial Cyr"/>
        <charset val="204"/>
      </rPr>
      <t>гигиеническое обучение</t>
    </r>
  </si>
  <si>
    <t>договора и услуги по мероприятиям, лимиты по загрязнению, экологический паспорт</t>
  </si>
  <si>
    <r>
      <t xml:space="preserve">услуги по утилизации компью,видеотехн имц, </t>
    </r>
    <r>
      <rPr>
        <b/>
        <u/>
        <sz val="10"/>
        <rFont val="Arial Cyr"/>
        <charset val="204"/>
      </rPr>
      <t>отчет по рез-м энерг. обслед.и спец. оценка условий труда</t>
    </r>
  </si>
  <si>
    <t>обслуживание сайта</t>
  </si>
  <si>
    <t xml:space="preserve">госпошлина (регистрация автомобиля) </t>
  </si>
  <si>
    <t>уличное игровое оборудование шк.-сад 17</t>
  </si>
  <si>
    <t>Приобретение автобусов (1шт.х 2500000)</t>
  </si>
  <si>
    <t>медицинское оборудование, инструмент и т.п.(деп.)</t>
  </si>
  <si>
    <t>хозинвентарь</t>
  </si>
  <si>
    <t>Содержание имущества</t>
  </si>
  <si>
    <t>Расходы на бланки</t>
  </si>
  <si>
    <t>Расходы на мунзадание (всего)</t>
  </si>
  <si>
    <t>ИМЦ, ПМПЦ</t>
  </si>
  <si>
    <t>(1) Психолого-медико педагогическое обследование детей</t>
  </si>
  <si>
    <t>(2) Коррекционно-развивающая, компенсирующая и логопедическая помощь обучающимся</t>
  </si>
  <si>
    <t>(3) Психолого-педагогическое консультирование обучающихся, их родителей (законных представителей) и педагогических работников</t>
  </si>
  <si>
    <t>(4) Предоставление консультационных и методических услуг нет</t>
  </si>
  <si>
    <t>ДОУ №29</t>
  </si>
  <si>
    <t>уличное игровое оборудование</t>
  </si>
  <si>
    <t xml:space="preserve">Игровое (оборудование и инвентарь), игровые атрибуты </t>
  </si>
  <si>
    <t>МБДОУ № 29  "Звездочка" г.Калуги</t>
  </si>
  <si>
    <t>МБДОУ №29 г.Калуги</t>
  </si>
  <si>
    <t>Дошкольные группы (дети )</t>
  </si>
  <si>
    <t xml:space="preserve">тепло </t>
  </si>
  <si>
    <t>освещение (в школах за минусом платных)</t>
  </si>
  <si>
    <t>контроль технического состояния а/м перед выездом и после выезда на линию</t>
  </si>
  <si>
    <t>санитарно-эпидемиологические услуги (анализ песка, на яйцеглист и т.д.)</t>
  </si>
  <si>
    <t>Горячее питание дошкольников,Белка</t>
  </si>
  <si>
    <t>установка автоматических ворот с калиткой</t>
  </si>
  <si>
    <t>договора подряда с начислениями (кроме договоров по содержанию имущества),шк.13</t>
  </si>
  <si>
    <t>система вентиляции, установка камер виденаблюд.(деп.)</t>
  </si>
  <si>
    <t>установка речевых систем оповещения  о пожаре</t>
  </si>
  <si>
    <t>Услуги банка (1,6%-1,5% сбербанк, 2,2% карты других банков))</t>
  </si>
  <si>
    <t xml:space="preserve">мебель, оргтехника,компьютеры (деп.) </t>
  </si>
  <si>
    <t>Продукты питания в ДОУ</t>
  </si>
  <si>
    <t>Вода питьевая бутылированная Белка</t>
  </si>
  <si>
    <t>Приобретение оконных блоков, дверей (деп.)</t>
  </si>
  <si>
    <t>мягкий инвентарь</t>
  </si>
  <si>
    <t xml:space="preserve">Двери, светильники </t>
  </si>
  <si>
    <t>0701 0210116020 611 (4000001) (на 11 месяцев)</t>
  </si>
  <si>
    <t>10 04 734 001 60 30 313</t>
  </si>
  <si>
    <t>БЮДЖЕТ МО "Город Калуга" (КБК 538 0701 02101S6040 611 Доп.кл. 4000000)</t>
  </si>
  <si>
    <t>Всего (6 %)</t>
  </si>
  <si>
    <t>в том числе</t>
  </si>
  <si>
    <t>питание</t>
  </si>
  <si>
    <t>СВОД</t>
  </si>
  <si>
    <t>МО "Город Калуга"</t>
  </si>
  <si>
    <t>Областной бюджет (КБК 538 0701 02101S6040 611 Доп.кл. 4Л00001)</t>
  </si>
  <si>
    <t>Всего</t>
  </si>
  <si>
    <t>211, 213</t>
  </si>
  <si>
    <t>из расчета 12 месяцев!!!</t>
  </si>
  <si>
    <t>из расчета 12 месяцев, питание на год!!!</t>
  </si>
  <si>
    <t>340 питание доп (39,18% от итоговой суммы)</t>
  </si>
  <si>
    <t>2020 год</t>
  </si>
  <si>
    <t>Утверждено на 2020 год</t>
  </si>
  <si>
    <t>Утверждено на 2021 год</t>
  </si>
  <si>
    <t>Утверждено на 2022 год</t>
  </si>
  <si>
    <t>Количество детей (из МЗ на 2020 год)</t>
  </si>
  <si>
    <t>Доплата до МРОТ УДО и Стратегия</t>
  </si>
  <si>
    <t>Заработная плата по сводной на 01.10.2019 (с учетом на 4,3 %) с 01.10.19)</t>
  </si>
  <si>
    <t>МРОТ, повышение на 4,3%</t>
  </si>
  <si>
    <t>возмещение работникам расходов, связанных с командировками,по проезду и найму жилых помещений</t>
  </si>
  <si>
    <t>водоотведение поверхностных сточных вод</t>
  </si>
  <si>
    <t>восстановление пластикового покрытия на новой площадке (деп.)</t>
  </si>
  <si>
    <t>благоустройство территории (деп.)</t>
  </si>
  <si>
    <t>оплата баканализов, воды в бассейне</t>
  </si>
  <si>
    <t>техническое обслуживание автоматич. Тепловых пунктов (Мозаика, Планета, Кораблик,Цв.город,Акварель,Карусель, д.с.12,шк.45 (Кошелев)шк 13 (Веснушки),шк.6 (65 лет Победы)</t>
  </si>
  <si>
    <t>обслуживание лифтов, уборка территории СП "Кораблик",СП "Акварель", СП "Карусель",шк.45 (Кошелев),шк.6 (65 лет Победы),клининг шк.6 (65 лет Победы)</t>
  </si>
  <si>
    <t>обслуживание видеонаблюдения (и установка)</t>
  </si>
  <si>
    <t>выполнение работ по обрезке деревьев МБУ Стратегия, вывоз крупногабаритного мусора</t>
  </si>
  <si>
    <r>
      <t>страхование тр-та,ГЛОНАС.страх жизни детей,</t>
    </r>
    <r>
      <rPr>
        <b/>
        <i/>
        <sz val="10"/>
        <rFont val="Arial Cyr"/>
        <charset val="204"/>
      </rPr>
      <t>страхование лифтов</t>
    </r>
  </si>
  <si>
    <t>насос д/подвала, машинка для прочистки канализации, газонокосилка, оборуд.д/столовой (деп.)</t>
  </si>
  <si>
    <t>учебное оборудование (деп.)</t>
  </si>
  <si>
    <t>проекторы и комплектующие к ним (деп.)</t>
  </si>
  <si>
    <t>приобретение комплектующих для школьной мебели (деп.)</t>
  </si>
  <si>
    <t>сантехоборудование (деп.)</t>
  </si>
  <si>
    <t>прочие расходные материалы (на мероприятия по МБУ Стратегия"</t>
  </si>
  <si>
    <t>строительные материалы и металлоизделия (цемент, песок, известь, пиломатериалы, гвозди, скобяные изделия, линолеум, краска и т.п.) (деп.)</t>
  </si>
  <si>
    <t>ЦСР 02101L0590 611</t>
  </si>
  <si>
    <t xml:space="preserve">2019 год </t>
  </si>
  <si>
    <t>2018 год</t>
  </si>
  <si>
    <t>Хозинвентарь, стройинвентарь</t>
  </si>
  <si>
    <t>Экспертиза продуктов питания (по ДОУ 44)</t>
  </si>
  <si>
    <t>538 0701 02101J0590 611 (4000000)</t>
  </si>
</sst>
</file>

<file path=xl/styles.xml><?xml version="1.0" encoding="utf-8"?>
<styleSheet xmlns="http://schemas.openxmlformats.org/spreadsheetml/2006/main">
  <fonts count="43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1"/>
      <color indexed="62"/>
      <name val="Arial Cyr"/>
      <charset val="204"/>
    </font>
    <font>
      <b/>
      <i/>
      <sz val="9"/>
      <color indexed="18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u/>
      <sz val="10"/>
      <name val="Arial Cyr"/>
      <charset val="204"/>
    </font>
    <font>
      <u/>
      <sz val="10"/>
      <name val="Arial Cyr"/>
      <charset val="204"/>
    </font>
    <font>
      <i/>
      <sz val="8"/>
      <name val="Arial Cyr"/>
      <charset val="204"/>
    </font>
    <font>
      <b/>
      <i/>
      <sz val="12"/>
      <name val="Arial Cyr"/>
      <charset val="204"/>
    </font>
    <font>
      <sz val="8"/>
      <name val="Arial Cyr"/>
      <family val="2"/>
      <charset val="204"/>
    </font>
    <font>
      <sz val="10"/>
      <color indexed="62"/>
      <name val="Arial Cyr"/>
      <charset val="204"/>
    </font>
    <font>
      <b/>
      <sz val="8"/>
      <name val="Arial Cyr"/>
      <charset val="204"/>
    </font>
    <font>
      <i/>
      <sz val="11"/>
      <name val="Arial Cyr"/>
      <charset val="204"/>
    </font>
    <font>
      <i/>
      <sz val="9"/>
      <color indexed="18"/>
      <name val="Times New Roman"/>
      <family val="1"/>
      <charset val="204"/>
    </font>
    <font>
      <sz val="10"/>
      <color indexed="12"/>
      <name val="Arial Cyr"/>
      <charset val="204"/>
    </font>
    <font>
      <b/>
      <sz val="10"/>
      <color indexed="62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b/>
      <sz val="8"/>
      <name val="Arial Cyr"/>
      <family val="2"/>
      <charset val="204"/>
    </font>
    <font>
      <b/>
      <u/>
      <sz val="10"/>
      <name val="Arial Cyr"/>
      <charset val="204"/>
    </font>
    <font>
      <i/>
      <sz val="10"/>
      <name val="Arial Cyr"/>
      <family val="2"/>
      <charset val="204"/>
    </font>
    <font>
      <i/>
      <u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u/>
      <sz val="12"/>
      <name val="Arial Cyr"/>
      <charset val="204"/>
    </font>
    <font>
      <b/>
      <i/>
      <u/>
      <sz val="12"/>
      <name val="Arial Cyr"/>
      <charset val="204"/>
    </font>
    <font>
      <b/>
      <i/>
      <sz val="11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i/>
      <u/>
      <sz val="14"/>
      <name val="Arial Cyr"/>
      <charset val="204"/>
    </font>
    <font>
      <i/>
      <u/>
      <sz val="14"/>
      <name val="Arial Cyr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4" fontId="0" fillId="0" borderId="0" xfId="0" applyNumberFormat="1" applyFill="1" applyAlignment="1"/>
    <xf numFmtId="4" fontId="0" fillId="0" borderId="0" xfId="0" applyNumberFormat="1" applyFill="1" applyAlignment="1">
      <alignment horizontal="center"/>
    </xf>
    <xf numFmtId="4" fontId="4" fillId="0" borderId="1" xfId="0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wrapText="1"/>
    </xf>
    <xf numFmtId="4" fontId="6" fillId="0" borderId="2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/>
    <xf numFmtId="0" fontId="6" fillId="0" borderId="0" xfId="0" applyFont="1"/>
    <xf numFmtId="1" fontId="0" fillId="0" borderId="0" xfId="0" applyNumberFormat="1" applyAlignment="1">
      <alignment horizontal="center"/>
    </xf>
    <xf numFmtId="1" fontId="0" fillId="0" borderId="3" xfId="0" applyNumberForma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wrapText="1"/>
    </xf>
    <xf numFmtId="4" fontId="13" fillId="0" borderId="0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/>
    <xf numFmtId="1" fontId="0" fillId="0" borderId="0" xfId="0" applyNumberFormat="1" applyFill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0" fontId="23" fillId="0" borderId="2" xfId="0" applyNumberFormat="1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/>
    <xf numFmtId="1" fontId="25" fillId="0" borderId="3" xfId="0" applyNumberFormat="1" applyFont="1" applyFill="1" applyBorder="1" applyAlignment="1">
      <alignment horizontal="center" wrapText="1"/>
    </xf>
    <xf numFmtId="0" fontId="26" fillId="0" borderId="0" xfId="0" applyNumberFormat="1" applyFont="1" applyFill="1" applyAlignment="1">
      <alignment horizontal="center" wrapText="1"/>
    </xf>
    <xf numFmtId="0" fontId="5" fillId="0" borderId="2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0" fillId="0" borderId="0" xfId="0" applyFill="1"/>
    <xf numFmtId="0" fontId="11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center"/>
    </xf>
    <xf numFmtId="4" fontId="1" fillId="0" borderId="2" xfId="0" applyNumberFormat="1" applyFont="1" applyFill="1" applyBorder="1"/>
    <xf numFmtId="4" fontId="19" fillId="0" borderId="2" xfId="0" applyNumberFormat="1" applyFont="1" applyFill="1" applyBorder="1" applyAlignment="1">
      <alignment wrapText="1"/>
    </xf>
    <xf numFmtId="4" fontId="0" fillId="0" borderId="2" xfId="0" applyNumberFormat="1" applyFill="1" applyBorder="1"/>
    <xf numFmtId="0" fontId="7" fillId="0" borderId="2" xfId="0" applyFont="1" applyFill="1" applyBorder="1"/>
    <xf numFmtId="0" fontId="7" fillId="0" borderId="0" xfId="0" applyFont="1"/>
    <xf numFmtId="1" fontId="12" fillId="0" borderId="2" xfId="0" applyNumberFormat="1" applyFont="1" applyFill="1" applyBorder="1" applyAlignment="1">
      <alignment horizontal="center"/>
    </xf>
    <xf numFmtId="4" fontId="12" fillId="0" borderId="2" xfId="0" applyNumberFormat="1" applyFont="1" applyFill="1" applyBorder="1"/>
    <xf numFmtId="3" fontId="12" fillId="0" borderId="2" xfId="0" applyNumberFormat="1" applyFont="1" applyFill="1" applyBorder="1" applyAlignment="1">
      <alignment horizontal="center"/>
    </xf>
    <xf numFmtId="0" fontId="7" fillId="0" borderId="0" xfId="0" applyFont="1" applyFill="1"/>
    <xf numFmtId="4" fontId="1" fillId="4" borderId="2" xfId="0" applyNumberFormat="1" applyFont="1" applyFill="1" applyBorder="1"/>
    <xf numFmtId="4" fontId="4" fillId="0" borderId="2" xfId="0" applyNumberFormat="1" applyFont="1" applyFill="1" applyBorder="1"/>
    <xf numFmtId="4" fontId="27" fillId="0" borderId="2" xfId="0" applyNumberFormat="1" applyFont="1" applyFill="1" applyBorder="1" applyAlignment="1">
      <alignment wrapText="1"/>
    </xf>
    <xf numFmtId="1" fontId="1" fillId="5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wrapText="1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/>
    <xf numFmtId="1" fontId="1" fillId="6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7" fillId="0" borderId="2" xfId="0" applyNumberFormat="1" applyFont="1" applyFill="1" applyBorder="1" applyAlignment="1">
      <alignment wrapText="1"/>
    </xf>
    <xf numFmtId="3" fontId="0" fillId="0" borderId="0" xfId="0" applyNumberFormat="1"/>
    <xf numFmtId="3" fontId="0" fillId="3" borderId="2" xfId="0" applyNumberFormat="1" applyFill="1" applyBorder="1" applyAlignment="1">
      <alignment horizontal="center"/>
    </xf>
    <xf numFmtId="4" fontId="19" fillId="3" borderId="2" xfId="0" applyNumberFormat="1" applyFont="1" applyFill="1" applyBorder="1" applyAlignment="1">
      <alignment wrapText="1"/>
    </xf>
    <xf numFmtId="4" fontId="21" fillId="3" borderId="2" xfId="0" applyNumberFormat="1" applyFont="1" applyFill="1" applyBorder="1" applyAlignment="1">
      <alignment wrapText="1"/>
    </xf>
    <xf numFmtId="4" fontId="1" fillId="0" borderId="0" xfId="0" applyNumberFormat="1" applyFont="1" applyFill="1"/>
    <xf numFmtId="1" fontId="1" fillId="4" borderId="2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2" fillId="0" borderId="2" xfId="0" applyNumberFormat="1" applyFont="1" applyFill="1" applyBorder="1" applyAlignment="1">
      <alignment wrapText="1"/>
    </xf>
    <xf numFmtId="3" fontId="1" fillId="7" borderId="2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4" fontId="1" fillId="7" borderId="2" xfId="0" applyNumberFormat="1" applyFont="1" applyFill="1" applyBorder="1"/>
    <xf numFmtId="1" fontId="4" fillId="8" borderId="2" xfId="0" applyNumberFormat="1" applyFont="1" applyFill="1" applyBorder="1" applyAlignment="1">
      <alignment horizontal="center"/>
    </xf>
    <xf numFmtId="4" fontId="4" fillId="8" borderId="2" xfId="0" applyNumberFormat="1" applyFont="1" applyFill="1" applyBorder="1"/>
    <xf numFmtId="3" fontId="4" fillId="8" borderId="2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4" fontId="0" fillId="0" borderId="0" xfId="0" applyNumberFormat="1" applyFill="1"/>
    <xf numFmtId="1" fontId="6" fillId="0" borderId="0" xfId="0" applyNumberFormat="1" applyFont="1" applyAlignment="1">
      <alignment horizontal="center"/>
    </xf>
    <xf numFmtId="4" fontId="6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/>
    <xf numFmtId="3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/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4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4" fontId="2" fillId="0" borderId="2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4" xfId="0" applyFont="1" applyFill="1" applyBorder="1"/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1" fontId="9" fillId="4" borderId="3" xfId="0" applyNumberFormat="1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wrapText="1"/>
    </xf>
    <xf numFmtId="1" fontId="10" fillId="4" borderId="3" xfId="0" applyNumberFormat="1" applyFont="1" applyFill="1" applyBorder="1" applyAlignment="1">
      <alignment horizontal="center" wrapText="1"/>
    </xf>
    <xf numFmtId="4" fontId="10" fillId="4" borderId="1" xfId="0" applyNumberFormat="1" applyFont="1" applyFill="1" applyBorder="1" applyAlignment="1">
      <alignment horizontal="center" wrapText="1"/>
    </xf>
    <xf numFmtId="1" fontId="0" fillId="4" borderId="3" xfId="0" applyNumberForma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 wrapText="1"/>
    </xf>
    <xf numFmtId="0" fontId="11" fillId="7" borderId="2" xfId="0" applyNumberFormat="1" applyFont="1" applyFill="1" applyBorder="1" applyAlignment="1">
      <alignment horizontal="center"/>
    </xf>
    <xf numFmtId="1" fontId="6" fillId="7" borderId="2" xfId="0" applyNumberFormat="1" applyFont="1" applyFill="1" applyBorder="1" applyAlignment="1">
      <alignment horizontal="center"/>
    </xf>
    <xf numFmtId="4" fontId="6" fillId="7" borderId="2" xfId="0" applyNumberFormat="1" applyFont="1" applyFill="1" applyBorder="1" applyAlignment="1"/>
    <xf numFmtId="1" fontId="6" fillId="4" borderId="2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/>
    <xf numFmtId="1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/>
    <xf numFmtId="1" fontId="7" fillId="4" borderId="2" xfId="0" applyNumberFormat="1" applyFont="1" applyFill="1" applyBorder="1" applyAlignment="1">
      <alignment horizontal="center"/>
    </xf>
    <xf numFmtId="4" fontId="7" fillId="4" borderId="2" xfId="0" applyNumberFormat="1" applyFont="1" applyFill="1" applyBorder="1" applyAlignment="1"/>
    <xf numFmtId="4" fontId="7" fillId="4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horizontal="center" wrapText="1"/>
    </xf>
    <xf numFmtId="4" fontId="1" fillId="4" borderId="2" xfId="0" applyNumberFormat="1" applyFont="1" applyFill="1" applyBorder="1" applyAlignment="1"/>
    <xf numFmtId="4" fontId="19" fillId="4" borderId="2" xfId="0" applyNumberFormat="1" applyFont="1" applyFill="1" applyBorder="1" applyAlignment="1">
      <alignment wrapText="1"/>
    </xf>
    <xf numFmtId="4" fontId="0" fillId="4" borderId="2" xfId="0" applyNumberFormat="1" applyFill="1" applyBorder="1" applyAlignment="1"/>
    <xf numFmtId="0" fontId="7" fillId="4" borderId="2" xfId="0" applyFont="1" applyFill="1" applyBorder="1" applyAlignment="1"/>
    <xf numFmtId="4" fontId="6" fillId="4" borderId="2" xfId="0" applyNumberFormat="1" applyFont="1" applyFill="1" applyBorder="1" applyAlignment="1"/>
    <xf numFmtId="1" fontId="12" fillId="7" borderId="2" xfId="0" applyNumberFormat="1" applyFont="1" applyFill="1" applyBorder="1" applyAlignment="1">
      <alignment horizontal="center"/>
    </xf>
    <xf numFmtId="4" fontId="12" fillId="7" borderId="2" xfId="0" applyNumberFormat="1" applyFont="1" applyFill="1" applyBorder="1" applyAlignment="1"/>
    <xf numFmtId="4" fontId="6" fillId="6" borderId="2" xfId="0" applyNumberFormat="1" applyFont="1" applyFill="1" applyBorder="1" applyAlignment="1">
      <alignment wrapText="1"/>
    </xf>
    <xf numFmtId="1" fontId="4" fillId="7" borderId="2" xfId="0" applyNumberFormat="1" applyFont="1" applyFill="1" applyBorder="1" applyAlignment="1">
      <alignment horizontal="center"/>
    </xf>
    <xf numFmtId="4" fontId="4" fillId="7" borderId="2" xfId="0" applyNumberFormat="1" applyFont="1" applyFill="1" applyBorder="1" applyAlignment="1"/>
    <xf numFmtId="4" fontId="27" fillId="4" borderId="2" xfId="0" applyNumberFormat="1" applyFont="1" applyFill="1" applyBorder="1" applyAlignment="1">
      <alignment wrapText="1"/>
    </xf>
    <xf numFmtId="4" fontId="1" fillId="4" borderId="2" xfId="0" applyNumberFormat="1" applyFont="1" applyFill="1" applyBorder="1" applyAlignment="1">
      <alignment wrapText="1"/>
    </xf>
    <xf numFmtId="1" fontId="25" fillId="7" borderId="2" xfId="0" applyNumberFormat="1" applyFont="1" applyFill="1" applyBorder="1" applyAlignment="1">
      <alignment horizontal="center"/>
    </xf>
    <xf numFmtId="4" fontId="25" fillId="7" borderId="2" xfId="0" applyNumberFormat="1" applyFont="1" applyFill="1" applyBorder="1" applyAlignment="1"/>
    <xf numFmtId="1" fontId="20" fillId="4" borderId="2" xfId="0" applyNumberFormat="1" applyFont="1" applyFill="1" applyBorder="1" applyAlignment="1">
      <alignment horizontal="center"/>
    </xf>
    <xf numFmtId="4" fontId="20" fillId="4" borderId="2" xfId="0" applyNumberFormat="1" applyFont="1" applyFill="1" applyBorder="1" applyAlignment="1"/>
    <xf numFmtId="4" fontId="20" fillId="4" borderId="2" xfId="0" applyNumberFormat="1" applyFont="1" applyFill="1" applyBorder="1" applyAlignment="1">
      <alignment wrapText="1"/>
    </xf>
    <xf numFmtId="4" fontId="6" fillId="4" borderId="2" xfId="0" applyNumberFormat="1" applyFont="1" applyFill="1" applyBorder="1" applyAlignment="1">
      <alignment wrapText="1"/>
    </xf>
    <xf numFmtId="4" fontId="6" fillId="6" borderId="2" xfId="0" applyNumberFormat="1" applyFont="1" applyFill="1" applyBorder="1" applyAlignment="1"/>
    <xf numFmtId="4" fontId="1" fillId="6" borderId="2" xfId="0" applyNumberFormat="1" applyFont="1" applyFill="1" applyBorder="1" applyAlignment="1"/>
    <xf numFmtId="4" fontId="1" fillId="6" borderId="2" xfId="0" applyNumberFormat="1" applyFont="1" applyFill="1" applyBorder="1" applyAlignment="1">
      <alignment wrapText="1"/>
    </xf>
    <xf numFmtId="1" fontId="0" fillId="4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7" fillId="4" borderId="2" xfId="0" applyNumberFormat="1" applyFont="1" applyFill="1" applyBorder="1" applyAlignment="1">
      <alignment wrapText="1"/>
    </xf>
    <xf numFmtId="4" fontId="19" fillId="6" borderId="2" xfId="0" applyNumberFormat="1" applyFont="1" applyFill="1" applyBorder="1" applyAlignment="1">
      <alignment wrapText="1"/>
    </xf>
    <xf numFmtId="4" fontId="28" fillId="6" borderId="2" xfId="0" applyNumberFormat="1" applyFont="1" applyFill="1" applyBorder="1" applyAlignment="1">
      <alignment wrapText="1"/>
    </xf>
    <xf numFmtId="4" fontId="6" fillId="6" borderId="0" xfId="0" applyNumberFormat="1" applyFont="1" applyFill="1" applyAlignment="1">
      <alignment wrapText="1"/>
    </xf>
    <xf numFmtId="4" fontId="18" fillId="6" borderId="2" xfId="0" applyNumberFormat="1" applyFont="1" applyFill="1" applyBorder="1" applyAlignment="1">
      <alignment wrapText="1"/>
    </xf>
    <xf numFmtId="4" fontId="1" fillId="4" borderId="0" xfId="0" applyNumberFormat="1" applyFont="1" applyFill="1" applyBorder="1" applyAlignment="1"/>
    <xf numFmtId="4" fontId="6" fillId="7" borderId="2" xfId="0" applyNumberFormat="1" applyFont="1" applyFill="1" applyBorder="1" applyAlignment="1">
      <alignment wrapText="1"/>
    </xf>
    <xf numFmtId="4" fontId="0" fillId="4" borderId="0" xfId="0" applyNumberFormat="1" applyFill="1" applyAlignment="1"/>
    <xf numFmtId="4" fontId="0" fillId="4" borderId="0" xfId="0" applyNumberFormat="1" applyFill="1" applyAlignment="1">
      <alignment wrapText="1"/>
    </xf>
    <xf numFmtId="1" fontId="4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/>
    <xf numFmtId="1" fontId="0" fillId="4" borderId="0" xfId="0" applyNumberFormat="1" applyFill="1" applyAlignment="1">
      <alignment horizontal="center"/>
    </xf>
    <xf numFmtId="1" fontId="6" fillId="4" borderId="0" xfId="0" applyNumberFormat="1" applyFont="1" applyFill="1" applyAlignment="1">
      <alignment horizontal="center"/>
    </xf>
    <xf numFmtId="4" fontId="6" fillId="4" borderId="2" xfId="0" applyNumberFormat="1" applyFont="1" applyFill="1" applyBorder="1"/>
    <xf numFmtId="4" fontId="0" fillId="4" borderId="2" xfId="0" applyNumberFormat="1" applyFill="1" applyBorder="1"/>
    <xf numFmtId="0" fontId="23" fillId="4" borderId="2" xfId="0" applyNumberFormat="1" applyFont="1" applyFill="1" applyBorder="1" applyAlignment="1">
      <alignment horizontal="center" wrapText="1"/>
    </xf>
    <xf numFmtId="0" fontId="5" fillId="4" borderId="2" xfId="0" applyNumberFormat="1" applyFont="1" applyFill="1" applyBorder="1" applyAlignment="1">
      <alignment horizontal="center" wrapText="1"/>
    </xf>
    <xf numFmtId="3" fontId="11" fillId="7" borderId="2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7" fillId="4" borderId="2" xfId="0" applyNumberFormat="1" applyFont="1" applyFill="1" applyBorder="1" applyAlignment="1">
      <alignment horizontal="center"/>
    </xf>
    <xf numFmtId="3" fontId="12" fillId="7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25" fillId="7" borderId="2" xfId="0" applyNumberFormat="1" applyFont="1" applyFill="1" applyBorder="1" applyAlignment="1">
      <alignment horizontal="center"/>
    </xf>
    <xf numFmtId="3" fontId="20" fillId="4" borderId="2" xfId="0" applyNumberFormat="1" applyFont="1" applyFill="1" applyBorder="1" applyAlignment="1">
      <alignment horizontal="center"/>
    </xf>
    <xf numFmtId="4" fontId="20" fillId="4" borderId="2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4" fontId="0" fillId="4" borderId="0" xfId="0" applyNumberFormat="1" applyFill="1"/>
    <xf numFmtId="3" fontId="6" fillId="4" borderId="2" xfId="0" applyNumberFormat="1" applyFont="1" applyFill="1" applyBorder="1"/>
    <xf numFmtId="1" fontId="9" fillId="0" borderId="3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1" fontId="10" fillId="0" borderId="3" xfId="0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 wrapText="1"/>
    </xf>
    <xf numFmtId="0" fontId="11" fillId="7" borderId="7" xfId="0" applyNumberFormat="1" applyFont="1" applyFill="1" applyBorder="1" applyAlignment="1">
      <alignment horizontal="center"/>
    </xf>
    <xf numFmtId="0" fontId="11" fillId="7" borderId="8" xfId="0" applyNumberFormat="1" applyFont="1" applyFill="1" applyBorder="1" applyAlignment="1">
      <alignment horizontal="center"/>
    </xf>
    <xf numFmtId="1" fontId="6" fillId="7" borderId="9" xfId="0" applyNumberFormat="1" applyFont="1" applyFill="1" applyBorder="1" applyAlignment="1">
      <alignment horizontal="center"/>
    </xf>
    <xf numFmtId="4" fontId="6" fillId="7" borderId="10" xfId="0" applyNumberFormat="1" applyFont="1" applyFill="1" applyBorder="1" applyAlignment="1"/>
    <xf numFmtId="1" fontId="6" fillId="0" borderId="11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/>
    <xf numFmtId="4" fontId="4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horizontal="center"/>
    </xf>
    <xf numFmtId="4" fontId="13" fillId="0" borderId="2" xfId="0" applyNumberFormat="1" applyFont="1" applyFill="1" applyBorder="1" applyAlignment="1"/>
    <xf numFmtId="4" fontId="13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 applyAlignment="1"/>
    <xf numFmtId="1" fontId="7" fillId="0" borderId="3" xfId="0" applyNumberFormat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wrapText="1"/>
    </xf>
    <xf numFmtId="1" fontId="6" fillId="7" borderId="12" xfId="0" applyNumberFormat="1" applyFont="1" applyFill="1" applyBorder="1" applyAlignment="1">
      <alignment horizontal="center"/>
    </xf>
    <xf numFmtId="4" fontId="6" fillId="7" borderId="13" xfId="0" applyNumberFormat="1" applyFont="1" applyFill="1" applyBorder="1" applyAlignment="1"/>
    <xf numFmtId="4" fontId="13" fillId="0" borderId="11" xfId="0" applyNumberFormat="1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1" fontId="6" fillId="0" borderId="14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/>
    <xf numFmtId="1" fontId="12" fillId="7" borderId="7" xfId="0" applyNumberFormat="1" applyFont="1" applyFill="1" applyBorder="1" applyAlignment="1">
      <alignment horizontal="center"/>
    </xf>
    <xf numFmtId="4" fontId="12" fillId="7" borderId="8" xfId="0" applyNumberFormat="1" applyFont="1" applyFill="1" applyBorder="1" applyAlignment="1"/>
    <xf numFmtId="4" fontId="13" fillId="2" borderId="11" xfId="0" applyNumberFormat="1" applyFont="1" applyFill="1" applyBorder="1" applyAlignment="1"/>
    <xf numFmtId="4" fontId="13" fillId="2" borderId="2" xfId="0" applyNumberFormat="1" applyFont="1" applyFill="1" applyBorder="1" applyAlignment="1"/>
    <xf numFmtId="4" fontId="13" fillId="3" borderId="2" xfId="0" applyNumberFormat="1" applyFont="1" applyFill="1" applyBorder="1" applyAlignment="1"/>
    <xf numFmtId="4" fontId="13" fillId="0" borderId="3" xfId="0" applyNumberFormat="1" applyFont="1" applyFill="1" applyBorder="1" applyAlignment="1"/>
    <xf numFmtId="1" fontId="4" fillId="7" borderId="12" xfId="0" applyNumberFormat="1" applyFont="1" applyFill="1" applyBorder="1" applyAlignment="1">
      <alignment horizontal="center"/>
    </xf>
    <xf numFmtId="4" fontId="4" fillId="7" borderId="13" xfId="0" applyNumberFormat="1" applyFont="1" applyFill="1" applyBorder="1" applyAlignment="1"/>
    <xf numFmtId="4" fontId="13" fillId="0" borderId="11" xfId="0" applyNumberFormat="1" applyFont="1" applyFill="1" applyBorder="1" applyAlignment="1">
      <alignment wrapText="1"/>
    </xf>
    <xf numFmtId="4" fontId="14" fillId="0" borderId="2" xfId="0" applyNumberFormat="1" applyFont="1" applyFill="1" applyBorder="1" applyAlignment="1">
      <alignment wrapText="1"/>
    </xf>
    <xf numFmtId="4" fontId="13" fillId="0" borderId="3" xfId="0" applyNumberFormat="1" applyFont="1" applyFill="1" applyBorder="1" applyAlignment="1">
      <alignment wrapText="1"/>
    </xf>
    <xf numFmtId="4" fontId="12" fillId="0" borderId="2" xfId="0" applyNumberFormat="1" applyFont="1" applyFill="1" applyBorder="1" applyAlignment="1"/>
    <xf numFmtId="4" fontId="18" fillId="3" borderId="2" xfId="0" applyNumberFormat="1" applyFont="1" applyFill="1" applyBorder="1" applyAlignment="1">
      <alignment wrapText="1"/>
    </xf>
    <xf numFmtId="1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3" fillId="0" borderId="2" xfId="0" applyNumberFormat="1" applyFont="1" applyFill="1" applyBorder="1" applyAlignment="1">
      <alignment wrapText="1"/>
    </xf>
    <xf numFmtId="3" fontId="0" fillId="0" borderId="3" xfId="0" applyNumberFormat="1" applyFill="1" applyBorder="1" applyAlignment="1">
      <alignment horizontal="center"/>
    </xf>
    <xf numFmtId="4" fontId="30" fillId="0" borderId="2" xfId="0" applyNumberFormat="1" applyFont="1" applyFill="1" applyBorder="1" applyAlignment="1">
      <alignment wrapText="1"/>
    </xf>
    <xf numFmtId="4" fontId="12" fillId="9" borderId="2" xfId="0" applyNumberFormat="1" applyFont="1" applyFill="1" applyBorder="1" applyAlignment="1">
      <alignment wrapText="1"/>
    </xf>
    <xf numFmtId="4" fontId="17" fillId="0" borderId="2" xfId="0" applyNumberFormat="1" applyFont="1" applyFill="1" applyBorder="1" applyAlignment="1">
      <alignment wrapText="1"/>
    </xf>
    <xf numFmtId="4" fontId="12" fillId="3" borderId="2" xfId="0" applyNumberFormat="1" applyFont="1" applyFill="1" applyBorder="1" applyAlignment="1">
      <alignment wrapText="1"/>
    </xf>
    <xf numFmtId="4" fontId="13" fillId="9" borderId="2" xfId="0" applyNumberFormat="1" applyFont="1" applyFill="1" applyBorder="1" applyAlignment="1">
      <alignment wrapText="1"/>
    </xf>
    <xf numFmtId="1" fontId="6" fillId="7" borderId="7" xfId="0" applyNumberFormat="1" applyFont="1" applyFill="1" applyBorder="1" applyAlignment="1">
      <alignment horizontal="center"/>
    </xf>
    <xf numFmtId="4" fontId="6" fillId="7" borderId="8" xfId="0" applyNumberFormat="1" applyFont="1" applyFill="1" applyBorder="1" applyAlignment="1">
      <alignment wrapText="1"/>
    </xf>
    <xf numFmtId="4" fontId="6" fillId="7" borderId="10" xfId="0" applyNumberFormat="1" applyFont="1" applyFill="1" applyBorder="1" applyAlignment="1">
      <alignment wrapText="1"/>
    </xf>
    <xf numFmtId="4" fontId="19" fillId="0" borderId="3" xfId="0" applyNumberFormat="1" applyFont="1" applyFill="1" applyBorder="1" applyAlignment="1">
      <alignment wrapText="1"/>
    </xf>
    <xf numFmtId="1" fontId="20" fillId="0" borderId="2" xfId="0" applyNumberFormat="1" applyFont="1" applyFill="1" applyBorder="1" applyAlignment="1">
      <alignment horizontal="center"/>
    </xf>
    <xf numFmtId="4" fontId="0" fillId="0" borderId="3" xfId="0" applyNumberFormat="1" applyFill="1" applyBorder="1" applyAlignment="1"/>
    <xf numFmtId="1" fontId="4" fillId="8" borderId="12" xfId="0" applyNumberFormat="1" applyFont="1" applyFill="1" applyBorder="1" applyAlignment="1">
      <alignment horizontal="center"/>
    </xf>
    <xf numFmtId="4" fontId="4" fillId="8" borderId="13" xfId="0" applyNumberFormat="1" applyFont="1" applyFill="1" applyBorder="1" applyAlignment="1"/>
    <xf numFmtId="1" fontId="6" fillId="8" borderId="12" xfId="0" applyNumberFormat="1" applyFont="1" applyFill="1" applyBorder="1" applyAlignment="1">
      <alignment horizontal="center"/>
    </xf>
    <xf numFmtId="4" fontId="6" fillId="8" borderId="13" xfId="0" applyNumberFormat="1" applyFont="1" applyFill="1" applyBorder="1" applyAlignment="1"/>
    <xf numFmtId="1" fontId="6" fillId="10" borderId="0" xfId="0" applyNumberFormat="1" applyFont="1" applyFill="1" applyAlignment="1">
      <alignment horizontal="center"/>
    </xf>
    <xf numFmtId="4" fontId="6" fillId="8" borderId="15" xfId="0" applyNumberFormat="1" applyFont="1" applyFill="1" applyBorder="1" applyAlignment="1"/>
    <xf numFmtId="0" fontId="33" fillId="10" borderId="11" xfId="0" applyFont="1" applyFill="1" applyBorder="1" applyAlignment="1">
      <alignment wrapText="1"/>
    </xf>
    <xf numFmtId="0" fontId="33" fillId="10" borderId="2" xfId="0" applyFont="1" applyFill="1" applyBorder="1" applyAlignment="1">
      <alignment wrapText="1"/>
    </xf>
    <xf numFmtId="0" fontId="33" fillId="5" borderId="3" xfId="0" applyFont="1" applyFill="1" applyBorder="1" applyAlignment="1">
      <alignment wrapText="1"/>
    </xf>
    <xf numFmtId="1" fontId="0" fillId="10" borderId="0" xfId="0" applyNumberFormat="1" applyFill="1" applyAlignment="1">
      <alignment horizontal="center"/>
    </xf>
    <xf numFmtId="4" fontId="6" fillId="7" borderId="2" xfId="0" applyNumberFormat="1" applyFont="1" applyFill="1" applyBorder="1" applyAlignment="1">
      <alignment horizontal="left" wrapText="1"/>
    </xf>
    <xf numFmtId="0" fontId="0" fillId="0" borderId="0" xfId="0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wrapText="1"/>
    </xf>
    <xf numFmtId="0" fontId="23" fillId="0" borderId="3" xfId="0" applyNumberFormat="1" applyFont="1" applyFill="1" applyBorder="1" applyAlignment="1">
      <alignment horizontal="center" wrapText="1"/>
    </xf>
    <xf numFmtId="0" fontId="12" fillId="0" borderId="3" xfId="0" applyNumberFormat="1" applyFont="1" applyFill="1" applyBorder="1" applyAlignment="1">
      <alignment horizontal="center"/>
    </xf>
    <xf numFmtId="3" fontId="11" fillId="7" borderId="8" xfId="0" applyNumberFormat="1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6" fillId="7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12" fillId="7" borderId="8" xfId="0" applyNumberFormat="1" applyFont="1" applyFill="1" applyBorder="1" applyAlignment="1">
      <alignment horizontal="center"/>
    </xf>
    <xf numFmtId="3" fontId="4" fillId="7" borderId="13" xfId="0" applyNumberFormat="1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3" fontId="6" fillId="7" borderId="8" xfId="0" applyNumberFormat="1" applyFont="1" applyFill="1" applyBorder="1" applyAlignment="1">
      <alignment horizontal="center"/>
    </xf>
    <xf numFmtId="3" fontId="20" fillId="6" borderId="2" xfId="0" applyNumberFormat="1" applyFont="1" applyFill="1" applyBorder="1" applyAlignment="1">
      <alignment horizontal="center"/>
    </xf>
    <xf numFmtId="3" fontId="24" fillId="6" borderId="2" xfId="0" applyNumberFormat="1" applyFont="1" applyFill="1" applyBorder="1" applyAlignment="1">
      <alignment horizontal="center"/>
    </xf>
    <xf numFmtId="3" fontId="4" fillId="8" borderId="13" xfId="0" applyNumberFormat="1" applyFont="1" applyFill="1" applyBorder="1" applyAlignment="1">
      <alignment horizontal="center"/>
    </xf>
    <xf numFmtId="3" fontId="6" fillId="8" borderId="13" xfId="0" applyNumberFormat="1" applyFont="1" applyFill="1" applyBorder="1" applyAlignment="1">
      <alignment horizontal="center"/>
    </xf>
    <xf numFmtId="4" fontId="13" fillId="3" borderId="2" xfId="0" applyNumberFormat="1" applyFont="1" applyFill="1" applyBorder="1" applyAlignment="1">
      <alignment wrapText="1"/>
    </xf>
    <xf numFmtId="4" fontId="12" fillId="11" borderId="2" xfId="0" applyNumberFormat="1" applyFont="1" applyFill="1" applyBorder="1" applyAlignment="1"/>
    <xf numFmtId="4" fontId="12" fillId="11" borderId="2" xfId="0" applyNumberFormat="1" applyFont="1" applyFill="1" applyBorder="1" applyAlignment="1">
      <alignment wrapText="1"/>
    </xf>
    <xf numFmtId="4" fontId="12" fillId="11" borderId="11" xfId="0" applyNumberFormat="1" applyFont="1" applyFill="1" applyBorder="1" applyAlignment="1">
      <alignment wrapText="1"/>
    </xf>
    <xf numFmtId="4" fontId="0" fillId="9" borderId="0" xfId="0" applyNumberFormat="1" applyFill="1" applyAlignment="1"/>
    <xf numFmtId="4" fontId="0" fillId="9" borderId="0" xfId="0" applyNumberFormat="1" applyFill="1" applyAlignment="1">
      <alignment horizontal="center"/>
    </xf>
    <xf numFmtId="4" fontId="0" fillId="0" borderId="0" xfId="0" applyNumberFormat="1" applyAlignment="1"/>
    <xf numFmtId="3" fontId="6" fillId="8" borderId="2" xfId="0" applyNumberFormat="1" applyFont="1" applyFill="1" applyBorder="1" applyAlignment="1">
      <alignment horizontal="center"/>
    </xf>
    <xf numFmtId="3" fontId="0" fillId="8" borderId="2" xfId="0" applyNumberFormat="1" applyFill="1" applyBorder="1"/>
    <xf numFmtId="3" fontId="29" fillId="8" borderId="2" xfId="0" applyNumberFormat="1" applyFont="1" applyFill="1" applyBorder="1"/>
    <xf numFmtId="0" fontId="0" fillId="0" borderId="16" xfId="0" applyBorder="1"/>
    <xf numFmtId="0" fontId="0" fillId="0" borderId="17" xfId="0" applyBorder="1"/>
    <xf numFmtId="0" fontId="13" fillId="0" borderId="18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0" fillId="0" borderId="20" xfId="0" applyBorder="1"/>
    <xf numFmtId="0" fontId="41" fillId="0" borderId="9" xfId="0" applyFont="1" applyFill="1" applyBorder="1"/>
    <xf numFmtId="0" fontId="41" fillId="0" borderId="10" xfId="0" applyFont="1" applyFill="1" applyBorder="1" applyAlignment="1">
      <alignment horizontal="center"/>
    </xf>
    <xf numFmtId="0" fontId="41" fillId="4" borderId="10" xfId="0" applyFont="1" applyFill="1" applyBorder="1" applyAlignment="1">
      <alignment horizontal="center" wrapText="1"/>
    </xf>
    <xf numFmtId="0" fontId="41" fillId="0" borderId="21" xfId="0" applyFont="1" applyFill="1" applyBorder="1" applyAlignment="1">
      <alignment horizontal="center" wrapText="1"/>
    </xf>
    <xf numFmtId="0" fontId="36" fillId="0" borderId="22" xfId="0" applyNumberFormat="1" applyFont="1" applyFill="1" applyBorder="1" applyAlignment="1" applyProtection="1">
      <alignment horizontal="center" wrapText="1"/>
    </xf>
    <xf numFmtId="4" fontId="32" fillId="0" borderId="13" xfId="0" applyNumberFormat="1" applyFont="1" applyFill="1" applyBorder="1"/>
    <xf numFmtId="4" fontId="32" fillId="4" borderId="13" xfId="0" applyNumberFormat="1" applyFont="1" applyFill="1" applyBorder="1"/>
    <xf numFmtId="4" fontId="32" fillId="0" borderId="23" xfId="0" applyNumberFormat="1" applyFont="1" applyFill="1" applyBorder="1"/>
    <xf numFmtId="0" fontId="0" fillId="0" borderId="24" xfId="0" applyBorder="1"/>
    <xf numFmtId="0" fontId="13" fillId="0" borderId="25" xfId="0" applyFont="1" applyFill="1" applyBorder="1" applyAlignment="1">
      <alignment horizontal="center" wrapText="1"/>
    </xf>
    <xf numFmtId="0" fontId="0" fillId="0" borderId="26" xfId="0" applyBorder="1"/>
    <xf numFmtId="0" fontId="15" fillId="0" borderId="27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4" fontId="32" fillId="0" borderId="20" xfId="0" applyNumberFormat="1" applyFont="1" applyFill="1" applyBorder="1"/>
    <xf numFmtId="4" fontId="32" fillId="0" borderId="29" xfId="0" applyNumberFormat="1" applyFont="1" applyFill="1" applyBorder="1"/>
    <xf numFmtId="4" fontId="32" fillId="0" borderId="30" xfId="0" applyNumberFormat="1" applyFont="1" applyFill="1" applyBorder="1"/>
    <xf numFmtId="3" fontId="2" fillId="15" borderId="2" xfId="0" applyNumberFormat="1" applyFont="1" applyFill="1" applyBorder="1" applyAlignment="1">
      <alignment wrapText="1"/>
    </xf>
    <xf numFmtId="3" fontId="2" fillId="16" borderId="2" xfId="0" applyNumberFormat="1" applyFont="1" applyFill="1" applyBorder="1" applyAlignment="1">
      <alignment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wrapText="1"/>
    </xf>
    <xf numFmtId="4" fontId="2" fillId="15" borderId="2" xfId="0" applyNumberFormat="1" applyFont="1" applyFill="1" applyBorder="1"/>
    <xf numFmtId="4" fontId="2" fillId="16" borderId="2" xfId="0" applyNumberFormat="1" applyFont="1" applyFill="1" applyBorder="1"/>
    <xf numFmtId="4" fontId="6" fillId="15" borderId="15" xfId="0" applyNumberFormat="1" applyFont="1" applyFill="1" applyBorder="1" applyAlignment="1">
      <alignment horizontal="center"/>
    </xf>
    <xf numFmtId="4" fontId="12" fillId="12" borderId="11" xfId="0" applyNumberFormat="1" applyFont="1" applyFill="1" applyBorder="1" applyAlignment="1">
      <alignment wrapText="1"/>
    </xf>
    <xf numFmtId="1" fontId="42" fillId="0" borderId="11" xfId="0" applyNumberFormat="1" applyFont="1" applyFill="1" applyBorder="1" applyAlignment="1">
      <alignment horizontal="center"/>
    </xf>
    <xf numFmtId="1" fontId="42" fillId="0" borderId="2" xfId="0" applyNumberFormat="1" applyFont="1" applyFill="1" applyBorder="1" applyAlignment="1">
      <alignment horizontal="center"/>
    </xf>
    <xf numFmtId="1" fontId="42" fillId="0" borderId="3" xfId="0" applyNumberFormat="1" applyFont="1" applyFill="1" applyBorder="1" applyAlignment="1">
      <alignment horizontal="center"/>
    </xf>
    <xf numFmtId="1" fontId="42" fillId="2" borderId="11" xfId="0" applyNumberFormat="1" applyFont="1" applyFill="1" applyBorder="1" applyAlignment="1">
      <alignment horizontal="center"/>
    </xf>
    <xf numFmtId="1" fontId="42" fillId="2" borderId="2" xfId="0" applyNumberFormat="1" applyFont="1" applyFill="1" applyBorder="1" applyAlignment="1">
      <alignment horizontal="center"/>
    </xf>
    <xf numFmtId="1" fontId="42" fillId="3" borderId="2" xfId="0" applyNumberFormat="1" applyFont="1" applyFill="1" applyBorder="1" applyAlignment="1">
      <alignment horizontal="center"/>
    </xf>
    <xf numFmtId="4" fontId="13" fillId="12" borderId="2" xfId="0" applyNumberFormat="1" applyFont="1" applyFill="1" applyBorder="1" applyAlignment="1">
      <alignment wrapText="1"/>
    </xf>
    <xf numFmtId="4" fontId="12" fillId="0" borderId="3" xfId="0" applyNumberFormat="1" applyFont="1" applyFill="1" applyBorder="1" applyAlignment="1">
      <alignment wrapText="1"/>
    </xf>
    <xf numFmtId="1" fontId="42" fillId="0" borderId="5" xfId="0" applyNumberFormat="1" applyFont="1" applyFill="1" applyBorder="1" applyAlignment="1">
      <alignment horizontal="center"/>
    </xf>
    <xf numFmtId="4" fontId="12" fillId="17" borderId="15" xfId="0" applyNumberFormat="1" applyFont="1" applyFill="1" applyBorder="1" applyAlignment="1">
      <alignment wrapText="1"/>
    </xf>
    <xf numFmtId="4" fontId="12" fillId="18" borderId="2" xfId="0" applyNumberFormat="1" applyFont="1" applyFill="1" applyBorder="1" applyAlignment="1">
      <alignment wrapText="1"/>
    </xf>
    <xf numFmtId="4" fontId="31" fillId="0" borderId="2" xfId="0" applyNumberFormat="1" applyFont="1" applyFill="1" applyBorder="1" applyAlignment="1">
      <alignment wrapText="1"/>
    </xf>
    <xf numFmtId="4" fontId="12" fillId="13" borderId="2" xfId="0" applyNumberFormat="1" applyFont="1" applyFill="1" applyBorder="1" applyAlignment="1">
      <alignment wrapText="1"/>
    </xf>
    <xf numFmtId="4" fontId="12" fillId="19" borderId="2" xfId="0" applyNumberFormat="1" applyFont="1" applyFill="1" applyBorder="1" applyAlignment="1">
      <alignment wrapText="1"/>
    </xf>
    <xf numFmtId="4" fontId="31" fillId="18" borderId="2" xfId="0" applyNumberFormat="1" applyFont="1" applyFill="1" applyBorder="1" applyAlignment="1">
      <alignment wrapText="1"/>
    </xf>
    <xf numFmtId="4" fontId="13" fillId="5" borderId="2" xfId="0" applyNumberFormat="1" applyFont="1" applyFill="1" applyBorder="1" applyAlignment="1">
      <alignment wrapText="1"/>
    </xf>
    <xf numFmtId="4" fontId="42" fillId="0" borderId="11" xfId="0" applyNumberFormat="1" applyFont="1" applyFill="1" applyBorder="1" applyAlignment="1"/>
    <xf numFmtId="4" fontId="42" fillId="0" borderId="2" xfId="0" applyNumberFormat="1" applyFont="1" applyFill="1" applyBorder="1" applyAlignment="1"/>
    <xf numFmtId="4" fontId="42" fillId="0" borderId="2" xfId="0" applyNumberFormat="1" applyFont="1" applyFill="1" applyBorder="1" applyAlignment="1">
      <alignment wrapText="1"/>
    </xf>
    <xf numFmtId="4" fontId="12" fillId="19" borderId="2" xfId="0" applyNumberFormat="1" applyFont="1" applyFill="1" applyBorder="1" applyAlignment="1"/>
    <xf numFmtId="1" fontId="6" fillId="20" borderId="12" xfId="0" applyNumberFormat="1" applyFont="1" applyFill="1" applyBorder="1" applyAlignment="1">
      <alignment horizontal="center"/>
    </xf>
    <xf numFmtId="4" fontId="6" fillId="20" borderId="13" xfId="0" applyNumberFormat="1" applyFont="1" applyFill="1" applyBorder="1" applyAlignment="1"/>
    <xf numFmtId="1" fontId="6" fillId="8" borderId="26" xfId="0" applyNumberFormat="1" applyFont="1" applyFill="1" applyBorder="1" applyAlignment="1">
      <alignment horizontal="center"/>
    </xf>
    <xf numFmtId="4" fontId="6" fillId="8" borderId="31" xfId="0" applyNumberFormat="1" applyFont="1" applyFill="1" applyBorder="1" applyAlignment="1"/>
    <xf numFmtId="3" fontId="42" fillId="0" borderId="11" xfId="0" applyNumberFormat="1" applyFont="1" applyFill="1" applyBorder="1" applyAlignment="1">
      <alignment horizontal="center"/>
    </xf>
    <xf numFmtId="3" fontId="42" fillId="0" borderId="2" xfId="0" applyNumberFormat="1" applyFont="1" applyFill="1" applyBorder="1" applyAlignment="1">
      <alignment horizontal="center"/>
    </xf>
    <xf numFmtId="3" fontId="42" fillId="0" borderId="3" xfId="0" applyNumberFormat="1" applyFont="1" applyFill="1" applyBorder="1" applyAlignment="1">
      <alignment horizontal="center"/>
    </xf>
    <xf numFmtId="3" fontId="42" fillId="3" borderId="2" xfId="0" applyNumberFormat="1" applyFont="1" applyFill="1" applyBorder="1" applyAlignment="1">
      <alignment horizontal="center"/>
    </xf>
    <xf numFmtId="3" fontId="42" fillId="6" borderId="14" xfId="0" applyNumberFormat="1" applyFont="1" applyFill="1" applyBorder="1" applyAlignment="1">
      <alignment horizontal="center"/>
    </xf>
    <xf numFmtId="3" fontId="42" fillId="6" borderId="11" xfId="0" applyNumberFormat="1" applyFont="1" applyFill="1" applyBorder="1" applyAlignment="1">
      <alignment horizontal="center"/>
    </xf>
    <xf numFmtId="3" fontId="42" fillId="6" borderId="2" xfId="0" applyNumberFormat="1" applyFont="1" applyFill="1" applyBorder="1" applyAlignment="1">
      <alignment horizontal="center"/>
    </xf>
    <xf numFmtId="3" fontId="42" fillId="21" borderId="2" xfId="0" applyNumberFormat="1" applyFont="1" applyFill="1" applyBorder="1" applyAlignment="1">
      <alignment horizontal="center"/>
    </xf>
    <xf numFmtId="3" fontId="42" fillId="6" borderId="3" xfId="0" applyNumberFormat="1" applyFont="1" applyFill="1" applyBorder="1" applyAlignment="1">
      <alignment horizontal="center"/>
    </xf>
    <xf numFmtId="3" fontId="6" fillId="20" borderId="13" xfId="0" applyNumberFormat="1" applyFont="1" applyFill="1" applyBorder="1" applyAlignment="1" applyProtection="1">
      <alignment horizontal="center"/>
    </xf>
    <xf numFmtId="3" fontId="6" fillId="8" borderId="31" xfId="0" applyNumberFormat="1" applyFont="1" applyFill="1" applyBorder="1" applyAlignment="1" applyProtection="1">
      <alignment horizontal="center"/>
    </xf>
    <xf numFmtId="4" fontId="0" fillId="0" borderId="2" xfId="0" applyNumberFormat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1" fontId="0" fillId="10" borderId="32" xfId="0" applyNumberFormat="1" applyFill="1" applyBorder="1" applyAlignment="1">
      <alignment horizontal="center" textRotation="90"/>
    </xf>
    <xf numFmtId="49" fontId="34" fillId="0" borderId="0" xfId="0" applyNumberFormat="1" applyFont="1" applyFill="1" applyAlignment="1">
      <alignment horizontal="center" wrapText="1"/>
    </xf>
    <xf numFmtId="49" fontId="34" fillId="0" borderId="0" xfId="0" applyNumberFormat="1" applyFont="1" applyAlignment="1">
      <alignment horizontal="center" wrapText="1"/>
    </xf>
    <xf numFmtId="0" fontId="6" fillId="14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0" fontId="37" fillId="3" borderId="33" xfId="0" applyNumberFormat="1" applyFont="1" applyFill="1" applyBorder="1" applyAlignment="1">
      <alignment horizontal="center" wrapText="1"/>
    </xf>
    <xf numFmtId="0" fontId="38" fillId="0" borderId="34" xfId="0" applyFont="1" applyBorder="1" applyAlignment="1">
      <alignment horizontal="center" wrapText="1"/>
    </xf>
    <xf numFmtId="0" fontId="0" fillId="0" borderId="35" xfId="0" applyBorder="1" applyAlignment="1">
      <alignment wrapText="1"/>
    </xf>
    <xf numFmtId="0" fontId="39" fillId="12" borderId="36" xfId="0" applyFont="1" applyFill="1" applyBorder="1" applyAlignment="1">
      <alignment horizontal="center"/>
    </xf>
    <xf numFmtId="0" fontId="40" fillId="12" borderId="37" xfId="0" applyFont="1" applyFill="1" applyBorder="1" applyAlignment="1">
      <alignment horizontal="center"/>
    </xf>
    <xf numFmtId="0" fontId="40" fillId="12" borderId="38" xfId="0" applyFont="1" applyFill="1" applyBorder="1" applyAlignment="1">
      <alignment horizontal="center"/>
    </xf>
    <xf numFmtId="4" fontId="13" fillId="0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10" fontId="37" fillId="12" borderId="34" xfId="0" applyNumberFormat="1" applyFont="1" applyFill="1" applyBorder="1" applyAlignment="1">
      <alignment horizontal="center" wrapText="1"/>
    </xf>
    <xf numFmtId="0" fontId="37" fillId="0" borderId="34" xfId="0" applyFont="1" applyBorder="1" applyAlignment="1">
      <alignment horizontal="center" wrapText="1"/>
    </xf>
    <xf numFmtId="0" fontId="37" fillId="0" borderId="35" xfId="0" applyFont="1" applyBorder="1" applyAlignment="1">
      <alignment horizontal="center" wrapText="1"/>
    </xf>
    <xf numFmtId="0" fontId="35" fillId="12" borderId="33" xfId="0" applyFont="1" applyFill="1" applyBorder="1" applyAlignment="1">
      <alignment horizontal="center"/>
    </xf>
    <xf numFmtId="0" fontId="35" fillId="12" borderId="39" xfId="0" applyFont="1" applyFill="1" applyBorder="1" applyAlignment="1">
      <alignment horizontal="center"/>
    </xf>
    <xf numFmtId="0" fontId="35" fillId="12" borderId="4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66FF66"/>
  </sheetPr>
  <dimension ref="A1:C265"/>
  <sheetViews>
    <sheetView workbookViewId="0">
      <selection activeCell="A59" sqref="A59:IV64"/>
    </sheetView>
  </sheetViews>
  <sheetFormatPr defaultRowHeight="12.75"/>
  <cols>
    <col min="1" max="1" width="7" style="11" customWidth="1"/>
    <col min="2" max="2" width="43.85546875" style="1" customWidth="1"/>
    <col min="3" max="3" width="13.5703125" style="29" customWidth="1"/>
  </cols>
  <sheetData>
    <row r="1" spans="1:3" ht="25.5" customHeight="1">
      <c r="B1" s="335" t="s">
        <v>374</v>
      </c>
      <c r="C1" s="238"/>
    </row>
    <row r="2" spans="1:3" ht="42.75">
      <c r="A2" s="175">
        <v>2020</v>
      </c>
      <c r="B2" s="176" t="s">
        <v>17</v>
      </c>
      <c r="C2" s="21" t="s">
        <v>312</v>
      </c>
    </row>
    <row r="3" spans="1:3" ht="15">
      <c r="A3" s="175"/>
      <c r="B3" s="176"/>
      <c r="C3" s="239"/>
    </row>
    <row r="4" spans="1:3">
      <c r="A4" s="177"/>
      <c r="B4" s="178" t="s">
        <v>18</v>
      </c>
      <c r="C4" s="23">
        <v>8</v>
      </c>
    </row>
    <row r="5" spans="1:3">
      <c r="A5" s="177"/>
      <c r="B5" s="178" t="s">
        <v>348</v>
      </c>
      <c r="C5" s="240">
        <v>212.33333333333334</v>
      </c>
    </row>
    <row r="6" spans="1:3">
      <c r="A6" s="177"/>
      <c r="B6" s="178" t="s">
        <v>19</v>
      </c>
      <c r="C6" s="23"/>
    </row>
    <row r="7" spans="1:3">
      <c r="A7" s="177"/>
      <c r="B7" s="178" t="s">
        <v>20</v>
      </c>
      <c r="C7" s="240"/>
    </row>
    <row r="8" spans="1:3">
      <c r="A8" s="177"/>
      <c r="B8" s="178" t="s">
        <v>21</v>
      </c>
      <c r="C8" s="23"/>
    </row>
    <row r="9" spans="1:3">
      <c r="A9" s="177"/>
      <c r="B9" s="178" t="s">
        <v>276</v>
      </c>
      <c r="C9" s="241"/>
    </row>
    <row r="10" spans="1:3">
      <c r="A10" s="177"/>
      <c r="B10" s="178" t="s">
        <v>313</v>
      </c>
      <c r="C10" s="241"/>
    </row>
    <row r="11" spans="1:3">
      <c r="A11" s="177"/>
      <c r="B11" s="178" t="s">
        <v>277</v>
      </c>
      <c r="C11" s="241"/>
    </row>
    <row r="12" spans="1:3" ht="13.5" thickBot="1">
      <c r="A12" s="12"/>
      <c r="B12" s="3" t="s">
        <v>22</v>
      </c>
      <c r="C12" s="242">
        <v>665</v>
      </c>
    </row>
    <row r="13" spans="1:3">
      <c r="A13" s="179">
        <v>210</v>
      </c>
      <c r="B13" s="180" t="s">
        <v>23</v>
      </c>
      <c r="C13" s="243">
        <f>C14+C27+C34</f>
        <v>600</v>
      </c>
    </row>
    <row r="14" spans="1:3" ht="13.5" thickBot="1">
      <c r="A14" s="181">
        <v>211</v>
      </c>
      <c r="B14" s="182" t="s">
        <v>24</v>
      </c>
      <c r="C14" s="244"/>
    </row>
    <row r="15" spans="1:3">
      <c r="A15" s="183"/>
      <c r="B15" s="184"/>
      <c r="C15" s="245"/>
    </row>
    <row r="16" spans="1:3">
      <c r="A16" s="183"/>
      <c r="B16" s="298" t="s">
        <v>349</v>
      </c>
      <c r="C16" s="245"/>
    </row>
    <row r="17" spans="1:3">
      <c r="A17" s="183"/>
      <c r="B17" s="184" t="s">
        <v>25</v>
      </c>
      <c r="C17" s="245"/>
    </row>
    <row r="18" spans="1:3" ht="25.5">
      <c r="A18" s="13"/>
      <c r="B18" s="185" t="s">
        <v>26</v>
      </c>
      <c r="C18" s="24">
        <f>(C19-C23)*0.97+C23</f>
        <v>0</v>
      </c>
    </row>
    <row r="19" spans="1:3" ht="25.5">
      <c r="A19" s="13"/>
      <c r="B19" s="185" t="s">
        <v>350</v>
      </c>
      <c r="C19" s="24">
        <f>SUM(C20:C26)</f>
        <v>0</v>
      </c>
    </row>
    <row r="20" spans="1:3">
      <c r="A20" s="186"/>
      <c r="B20" s="187" t="s">
        <v>27</v>
      </c>
      <c r="C20" s="246"/>
    </row>
    <row r="21" spans="1:3" ht="25.5">
      <c r="A21" s="186"/>
      <c r="B21" s="188" t="s">
        <v>278</v>
      </c>
      <c r="C21" s="246"/>
    </row>
    <row r="22" spans="1:3">
      <c r="A22" s="186"/>
      <c r="B22" s="187" t="s">
        <v>28</v>
      </c>
      <c r="C22" s="246"/>
    </row>
    <row r="23" spans="1:3">
      <c r="A23" s="186"/>
      <c r="B23" s="114" t="s">
        <v>29</v>
      </c>
      <c r="C23" s="246"/>
    </row>
    <row r="24" spans="1:3" ht="25.5">
      <c r="A24" s="186"/>
      <c r="B24" s="188" t="s">
        <v>30</v>
      </c>
      <c r="C24" s="246"/>
    </row>
    <row r="25" spans="1:3">
      <c r="A25" s="186"/>
      <c r="B25" s="189" t="s">
        <v>31</v>
      </c>
      <c r="C25" s="246"/>
    </row>
    <row r="26" spans="1:3" ht="13.5" thickBot="1">
      <c r="A26" s="190"/>
      <c r="B26" s="191" t="s">
        <v>351</v>
      </c>
      <c r="C26" s="247"/>
    </row>
    <row r="27" spans="1:3" ht="13.5" thickBot="1">
      <c r="A27" s="192">
        <v>212</v>
      </c>
      <c r="B27" s="193" t="s">
        <v>32</v>
      </c>
      <c r="C27" s="248">
        <f>SUM(C28:C32)</f>
        <v>600</v>
      </c>
    </row>
    <row r="28" spans="1:3">
      <c r="A28" s="299">
        <v>212</v>
      </c>
      <c r="B28" s="194" t="s">
        <v>33</v>
      </c>
      <c r="C28" s="323"/>
    </row>
    <row r="29" spans="1:3">
      <c r="A29" s="300">
        <v>212</v>
      </c>
      <c r="B29" s="187"/>
      <c r="C29" s="324"/>
    </row>
    <row r="30" spans="1:3" ht="38.25">
      <c r="A30" s="300">
        <v>212</v>
      </c>
      <c r="B30" s="188" t="s">
        <v>34</v>
      </c>
      <c r="C30" s="324">
        <v>600</v>
      </c>
    </row>
    <row r="31" spans="1:3" ht="38.25">
      <c r="A31" s="300">
        <v>212</v>
      </c>
      <c r="B31" s="207" t="s">
        <v>352</v>
      </c>
      <c r="C31" s="324"/>
    </row>
    <row r="32" spans="1:3">
      <c r="A32" s="300">
        <v>212</v>
      </c>
      <c r="B32" s="195"/>
      <c r="C32" s="324"/>
    </row>
    <row r="33" spans="1:3" ht="13.5" thickBot="1">
      <c r="A33" s="301"/>
      <c r="B33" s="196"/>
      <c r="C33" s="325"/>
    </row>
    <row r="34" spans="1:3" ht="13.5" thickBot="1">
      <c r="A34" s="192">
        <v>213</v>
      </c>
      <c r="B34" s="193" t="s">
        <v>35</v>
      </c>
      <c r="C34" s="248"/>
    </row>
    <row r="35" spans="1:3" ht="13.5" thickBot="1">
      <c r="A35" s="197"/>
      <c r="B35" s="198" t="s">
        <v>36</v>
      </c>
      <c r="C35" s="249">
        <f>C14*0.302</f>
        <v>0</v>
      </c>
    </row>
    <row r="36" spans="1:3">
      <c r="A36" s="199">
        <v>220</v>
      </c>
      <c r="B36" s="200" t="s">
        <v>37</v>
      </c>
      <c r="C36" s="250">
        <f>C37+C47+C52+C59+C102</f>
        <v>1897100</v>
      </c>
    </row>
    <row r="37" spans="1:3" ht="13.5" thickBot="1">
      <c r="A37" s="181">
        <v>221</v>
      </c>
      <c r="B37" s="182" t="s">
        <v>38</v>
      </c>
      <c r="C37" s="244">
        <f xml:space="preserve"> SUM(C38:C46)</f>
        <v>15800</v>
      </c>
    </row>
    <row r="38" spans="1:3">
      <c r="A38" s="302">
        <v>221</v>
      </c>
      <c r="B38" s="201" t="s">
        <v>39</v>
      </c>
      <c r="C38" s="323">
        <v>15800</v>
      </c>
    </row>
    <row r="39" spans="1:3">
      <c r="A39" s="300">
        <v>221</v>
      </c>
      <c r="B39" s="187" t="s">
        <v>40</v>
      </c>
      <c r="C39" s="324"/>
    </row>
    <row r="40" spans="1:3">
      <c r="A40" s="300">
        <v>221</v>
      </c>
      <c r="B40" s="187" t="s">
        <v>41</v>
      </c>
      <c r="C40" s="324"/>
    </row>
    <row r="41" spans="1:3" ht="25.5">
      <c r="A41" s="300">
        <v>221</v>
      </c>
      <c r="B41" s="188" t="s">
        <v>42</v>
      </c>
      <c r="C41" s="324"/>
    </row>
    <row r="42" spans="1:3">
      <c r="A42" s="300">
        <v>221</v>
      </c>
      <c r="B42" s="188" t="s">
        <v>43</v>
      </c>
      <c r="C42" s="324"/>
    </row>
    <row r="43" spans="1:3">
      <c r="A43" s="303">
        <v>221</v>
      </c>
      <c r="B43" s="202" t="s">
        <v>44</v>
      </c>
      <c r="C43" s="324"/>
    </row>
    <row r="44" spans="1:3">
      <c r="A44" s="300">
        <v>221</v>
      </c>
      <c r="B44" s="187" t="s">
        <v>45</v>
      </c>
      <c r="C44" s="324"/>
    </row>
    <row r="45" spans="1:3">
      <c r="A45" s="304">
        <v>221</v>
      </c>
      <c r="B45" s="203" t="s">
        <v>46</v>
      </c>
      <c r="C45" s="326"/>
    </row>
    <row r="46" spans="1:3" ht="13.5" thickBot="1">
      <c r="A46" s="301">
        <v>221</v>
      </c>
      <c r="B46" s="204" t="s">
        <v>279</v>
      </c>
      <c r="C46" s="325"/>
    </row>
    <row r="47" spans="1:3" ht="13.5" thickBot="1">
      <c r="A47" s="205">
        <v>222</v>
      </c>
      <c r="B47" s="206" t="s">
        <v>48</v>
      </c>
      <c r="C47" s="251">
        <f>SUM(C48:C51)</f>
        <v>0</v>
      </c>
    </row>
    <row r="48" spans="1:3" ht="25.5">
      <c r="A48" s="299">
        <v>222</v>
      </c>
      <c r="B48" s="207" t="s">
        <v>49</v>
      </c>
      <c r="C48" s="323"/>
    </row>
    <row r="49" spans="1:3">
      <c r="A49" s="300">
        <v>222</v>
      </c>
      <c r="B49" s="187" t="s">
        <v>50</v>
      </c>
      <c r="C49" s="324"/>
    </row>
    <row r="50" spans="1:3">
      <c r="A50" s="300">
        <v>222</v>
      </c>
      <c r="B50" s="208" t="s">
        <v>51</v>
      </c>
      <c r="C50" s="324"/>
    </row>
    <row r="51" spans="1:3" ht="26.25" thickBot="1">
      <c r="A51" s="301">
        <v>222</v>
      </c>
      <c r="B51" s="209" t="s">
        <v>52</v>
      </c>
      <c r="C51" s="325"/>
    </row>
    <row r="52" spans="1:3" ht="13.5" thickBot="1">
      <c r="A52" s="192">
        <v>223</v>
      </c>
      <c r="B52" s="193" t="s">
        <v>53</v>
      </c>
      <c r="C52" s="248">
        <f>SUM(C53:C57)</f>
        <v>1523600</v>
      </c>
    </row>
    <row r="53" spans="1:3">
      <c r="A53" s="299">
        <v>223</v>
      </c>
      <c r="B53" s="194" t="s">
        <v>314</v>
      </c>
      <c r="C53" s="323">
        <v>982900</v>
      </c>
    </row>
    <row r="54" spans="1:3">
      <c r="A54" s="300">
        <v>223</v>
      </c>
      <c r="B54" s="187" t="s">
        <v>55</v>
      </c>
      <c r="C54" s="324"/>
    </row>
    <row r="55" spans="1:3">
      <c r="A55" s="300">
        <v>223</v>
      </c>
      <c r="B55" s="187" t="s">
        <v>315</v>
      </c>
      <c r="C55" s="324">
        <v>472500</v>
      </c>
    </row>
    <row r="56" spans="1:3">
      <c r="A56" s="300">
        <v>223</v>
      </c>
      <c r="B56" s="187" t="s">
        <v>57</v>
      </c>
      <c r="C56" s="324">
        <v>41500</v>
      </c>
    </row>
    <row r="57" spans="1:3" ht="12.75" customHeight="1">
      <c r="A57" s="300">
        <v>223</v>
      </c>
      <c r="B57" s="187" t="s">
        <v>353</v>
      </c>
      <c r="C57" s="324">
        <v>26700</v>
      </c>
    </row>
    <row r="58" spans="1:3" ht="12.75" customHeight="1" thickBot="1">
      <c r="A58" s="299">
        <v>223</v>
      </c>
      <c r="B58" s="194" t="s">
        <v>53</v>
      </c>
      <c r="C58" s="323"/>
    </row>
    <row r="59" spans="1:3" ht="13.5" thickBot="1">
      <c r="A59" s="192">
        <v>225</v>
      </c>
      <c r="B59" s="193" t="s">
        <v>61</v>
      </c>
      <c r="C59" s="248">
        <f>SUM(C60:C101)</f>
        <v>191700</v>
      </c>
    </row>
    <row r="60" spans="1:3" ht="25.5">
      <c r="A60" s="299">
        <v>225</v>
      </c>
      <c r="B60" s="261" t="s">
        <v>354</v>
      </c>
      <c r="C60" s="328"/>
    </row>
    <row r="61" spans="1:3">
      <c r="A61" s="300">
        <v>225</v>
      </c>
      <c r="B61" s="187" t="s">
        <v>63</v>
      </c>
      <c r="C61" s="329"/>
    </row>
    <row r="62" spans="1:3">
      <c r="A62" s="300">
        <v>225</v>
      </c>
      <c r="B62" s="187" t="s">
        <v>64</v>
      </c>
      <c r="C62" s="329"/>
    </row>
    <row r="63" spans="1:3">
      <c r="A63" s="300">
        <v>225</v>
      </c>
      <c r="B63" s="187" t="s">
        <v>65</v>
      </c>
      <c r="C63" s="329"/>
    </row>
    <row r="64" spans="1:3">
      <c r="A64" s="300">
        <v>225</v>
      </c>
      <c r="B64" s="305" t="s">
        <v>66</v>
      </c>
      <c r="C64" s="329">
        <v>55000</v>
      </c>
    </row>
    <row r="65" spans="1:3">
      <c r="A65" s="300">
        <v>225</v>
      </c>
      <c r="B65" s="187" t="s">
        <v>67</v>
      </c>
      <c r="C65" s="329"/>
    </row>
    <row r="66" spans="1:3">
      <c r="A66" s="300">
        <v>225</v>
      </c>
      <c r="B66" s="187" t="s">
        <v>68</v>
      </c>
      <c r="C66" s="330">
        <v>2000</v>
      </c>
    </row>
    <row r="67" spans="1:3">
      <c r="A67" s="300">
        <v>225</v>
      </c>
      <c r="B67" s="187" t="s">
        <v>69</v>
      </c>
      <c r="C67" s="329">
        <v>4000</v>
      </c>
    </row>
    <row r="68" spans="1:3" ht="25.5">
      <c r="A68" s="300">
        <v>225</v>
      </c>
      <c r="B68" s="188" t="s">
        <v>70</v>
      </c>
      <c r="C68" s="329"/>
    </row>
    <row r="69" spans="1:3">
      <c r="A69" s="300">
        <v>225</v>
      </c>
      <c r="B69" s="187" t="s">
        <v>71</v>
      </c>
      <c r="C69" s="329"/>
    </row>
    <row r="70" spans="1:3">
      <c r="A70" s="300">
        <v>225</v>
      </c>
      <c r="B70" s="187" t="s">
        <v>72</v>
      </c>
      <c r="C70" s="329"/>
    </row>
    <row r="71" spans="1:3">
      <c r="A71" s="300">
        <v>225</v>
      </c>
      <c r="B71" s="188" t="s">
        <v>73</v>
      </c>
      <c r="C71" s="329">
        <v>6000</v>
      </c>
    </row>
    <row r="72" spans="1:3" ht="25.5">
      <c r="A72" s="300">
        <v>225</v>
      </c>
      <c r="B72" s="188" t="s">
        <v>74</v>
      </c>
      <c r="C72" s="329"/>
    </row>
    <row r="73" spans="1:3" ht="25.5">
      <c r="A73" s="300">
        <v>225</v>
      </c>
      <c r="B73" s="188" t="s">
        <v>75</v>
      </c>
      <c r="C73" s="329"/>
    </row>
    <row r="74" spans="1:3">
      <c r="A74" s="300">
        <v>225</v>
      </c>
      <c r="B74" s="188" t="s">
        <v>76</v>
      </c>
      <c r="C74" s="329">
        <v>6800</v>
      </c>
    </row>
    <row r="75" spans="1:3" ht="25.5">
      <c r="A75" s="300">
        <v>225</v>
      </c>
      <c r="B75" s="188" t="s">
        <v>77</v>
      </c>
      <c r="C75" s="329">
        <v>4000</v>
      </c>
    </row>
    <row r="76" spans="1:3">
      <c r="A76" s="300">
        <v>225</v>
      </c>
      <c r="B76" s="187" t="s">
        <v>280</v>
      </c>
      <c r="C76" s="329"/>
    </row>
    <row r="77" spans="1:3" ht="25.5">
      <c r="A77" s="300">
        <v>225</v>
      </c>
      <c r="B77" s="219" t="s">
        <v>79</v>
      </c>
      <c r="C77" s="329">
        <v>33700</v>
      </c>
    </row>
    <row r="78" spans="1:3" ht="25.5">
      <c r="A78" s="300">
        <v>225</v>
      </c>
      <c r="B78" s="188" t="s">
        <v>281</v>
      </c>
      <c r="C78" s="329"/>
    </row>
    <row r="79" spans="1:3" ht="25.5">
      <c r="A79" s="300">
        <v>225</v>
      </c>
      <c r="B79" s="188" t="s">
        <v>316</v>
      </c>
      <c r="C79" s="329"/>
    </row>
    <row r="80" spans="1:3" ht="38.25">
      <c r="A80" s="300">
        <v>225</v>
      </c>
      <c r="B80" s="66" t="s">
        <v>82</v>
      </c>
      <c r="C80" s="329">
        <v>26300</v>
      </c>
    </row>
    <row r="81" spans="1:3">
      <c r="A81" s="300">
        <v>225</v>
      </c>
      <c r="B81" s="210" t="s">
        <v>83</v>
      </c>
      <c r="C81" s="329"/>
    </row>
    <row r="82" spans="1:3">
      <c r="A82" s="300">
        <v>225</v>
      </c>
      <c r="B82" s="66" t="s">
        <v>84</v>
      </c>
      <c r="C82" s="329"/>
    </row>
    <row r="83" spans="1:3">
      <c r="A83" s="300">
        <v>225</v>
      </c>
      <c r="B83" s="187" t="s">
        <v>85</v>
      </c>
      <c r="C83" s="329">
        <v>3500</v>
      </c>
    </row>
    <row r="84" spans="1:3" ht="39" thickBot="1">
      <c r="A84" s="300">
        <v>225</v>
      </c>
      <c r="B84" s="306" t="s">
        <v>282</v>
      </c>
      <c r="C84" s="254"/>
    </row>
    <row r="85" spans="1:3" ht="13.5" thickBot="1">
      <c r="A85" s="307">
        <v>225</v>
      </c>
      <c r="B85" s="308" t="s">
        <v>355</v>
      </c>
      <c r="C85" s="329"/>
    </row>
    <row r="86" spans="1:3" ht="38.25">
      <c r="A86" s="300">
        <v>225</v>
      </c>
      <c r="B86" s="207" t="s">
        <v>87</v>
      </c>
      <c r="C86" s="329">
        <v>19200</v>
      </c>
    </row>
    <row r="87" spans="1:3" ht="25.5">
      <c r="A87" s="300">
        <v>225</v>
      </c>
      <c r="B87" s="188" t="s">
        <v>88</v>
      </c>
      <c r="C87" s="329"/>
    </row>
    <row r="88" spans="1:3">
      <c r="A88" s="300">
        <v>225</v>
      </c>
      <c r="B88" s="187" t="s">
        <v>89</v>
      </c>
      <c r="C88" s="329"/>
    </row>
    <row r="89" spans="1:3" ht="25.5">
      <c r="A89" s="300">
        <v>225</v>
      </c>
      <c r="B89" s="258" t="s">
        <v>317</v>
      </c>
      <c r="C89" s="329">
        <v>3900</v>
      </c>
    </row>
    <row r="90" spans="1:3" ht="15">
      <c r="A90" s="300">
        <v>225</v>
      </c>
      <c r="B90" s="211" t="s">
        <v>283</v>
      </c>
      <c r="C90" s="329">
        <v>4500</v>
      </c>
    </row>
    <row r="91" spans="1:3">
      <c r="A91" s="300">
        <v>225</v>
      </c>
      <c r="B91" s="187" t="s">
        <v>356</v>
      </c>
      <c r="C91" s="329"/>
    </row>
    <row r="92" spans="1:3" ht="25.5">
      <c r="A92" s="300">
        <v>225</v>
      </c>
      <c r="B92" s="188" t="s">
        <v>90</v>
      </c>
      <c r="C92" s="329"/>
    </row>
    <row r="93" spans="1:3" ht="63.75">
      <c r="A93" s="4">
        <v>225</v>
      </c>
      <c r="B93" s="66" t="s">
        <v>357</v>
      </c>
      <c r="C93" s="329"/>
    </row>
    <row r="94" spans="1:3" ht="25.5">
      <c r="A94" s="300">
        <v>225</v>
      </c>
      <c r="B94" s="188" t="s">
        <v>91</v>
      </c>
      <c r="C94" s="329"/>
    </row>
    <row r="95" spans="1:3" ht="51">
      <c r="A95" s="300">
        <v>225</v>
      </c>
      <c r="B95" s="188" t="s">
        <v>358</v>
      </c>
      <c r="C95" s="329"/>
    </row>
    <row r="96" spans="1:3" ht="38.25">
      <c r="A96" s="300">
        <v>225</v>
      </c>
      <c r="B96" s="188" t="s">
        <v>92</v>
      </c>
      <c r="C96" s="329">
        <v>9600</v>
      </c>
    </row>
    <row r="97" spans="1:3" ht="38.25">
      <c r="A97" s="300">
        <v>225</v>
      </c>
      <c r="B97" s="188" t="s">
        <v>93</v>
      </c>
      <c r="C97" s="329">
        <v>13200</v>
      </c>
    </row>
    <row r="98" spans="1:3" ht="38.25">
      <c r="A98" s="300">
        <v>225</v>
      </c>
      <c r="B98" s="188" t="s">
        <v>94</v>
      </c>
      <c r="C98" s="329"/>
    </row>
    <row r="99" spans="1:3" ht="25.5">
      <c r="A99" s="212">
        <v>225</v>
      </c>
      <c r="B99" s="188" t="s">
        <v>284</v>
      </c>
      <c r="C99" s="329"/>
    </row>
    <row r="100" spans="1:3">
      <c r="A100" s="213">
        <v>225</v>
      </c>
      <c r="B100" s="214" t="s">
        <v>359</v>
      </c>
      <c r="C100" s="329"/>
    </row>
    <row r="101" spans="1:3" ht="26.25" thickBot="1">
      <c r="A101" s="215">
        <v>225</v>
      </c>
      <c r="B101" s="216" t="s">
        <v>360</v>
      </c>
      <c r="C101" s="331"/>
    </row>
    <row r="102" spans="1:3" ht="13.5" thickBot="1">
      <c r="A102" s="192">
        <v>226</v>
      </c>
      <c r="B102" s="193" t="s">
        <v>96</v>
      </c>
      <c r="C102" s="248">
        <f>SUM(C103:C153)</f>
        <v>166000</v>
      </c>
    </row>
    <row r="103" spans="1:3">
      <c r="A103" s="299">
        <v>226</v>
      </c>
      <c r="B103" s="194" t="s">
        <v>318</v>
      </c>
      <c r="C103" s="328"/>
    </row>
    <row r="104" spans="1:3">
      <c r="A104" s="300">
        <v>226</v>
      </c>
      <c r="B104" s="188"/>
      <c r="C104" s="329"/>
    </row>
    <row r="105" spans="1:3">
      <c r="A105" s="300">
        <v>226</v>
      </c>
      <c r="B105" s="187" t="s">
        <v>98</v>
      </c>
      <c r="C105" s="252">
        <v>10200</v>
      </c>
    </row>
    <row r="106" spans="1:3">
      <c r="A106" s="300">
        <v>226</v>
      </c>
      <c r="B106" s="187" t="s">
        <v>99</v>
      </c>
      <c r="C106" s="329"/>
    </row>
    <row r="107" spans="1:3">
      <c r="A107" s="300">
        <v>226</v>
      </c>
      <c r="B107" s="259" t="s">
        <v>319</v>
      </c>
      <c r="C107" s="329"/>
    </row>
    <row r="108" spans="1:3">
      <c r="A108" s="300">
        <v>226</v>
      </c>
      <c r="B108" s="188" t="s">
        <v>101</v>
      </c>
      <c r="C108" s="329"/>
    </row>
    <row r="109" spans="1:3">
      <c r="A109" s="300">
        <v>226</v>
      </c>
      <c r="B109" s="217" t="s">
        <v>285</v>
      </c>
      <c r="C109" s="329"/>
    </row>
    <row r="110" spans="1:3" ht="25.5">
      <c r="A110" s="300">
        <v>226</v>
      </c>
      <c r="B110" s="188" t="s">
        <v>361</v>
      </c>
      <c r="C110" s="329"/>
    </row>
    <row r="111" spans="1:3">
      <c r="A111" s="300">
        <v>226</v>
      </c>
      <c r="B111" s="66" t="s">
        <v>286</v>
      </c>
      <c r="C111" s="329">
        <v>8800</v>
      </c>
    </row>
    <row r="112" spans="1:3" ht="38.25">
      <c r="A112" s="300">
        <v>226</v>
      </c>
      <c r="B112" s="217" t="s">
        <v>320</v>
      </c>
      <c r="C112" s="329"/>
    </row>
    <row r="113" spans="1:3">
      <c r="A113" s="300">
        <v>226</v>
      </c>
      <c r="B113" s="218" t="s">
        <v>103</v>
      </c>
      <c r="C113" s="329"/>
    </row>
    <row r="114" spans="1:3">
      <c r="A114" s="300">
        <v>226</v>
      </c>
      <c r="B114" s="217" t="s">
        <v>287</v>
      </c>
      <c r="C114" s="329"/>
    </row>
    <row r="115" spans="1:3">
      <c r="A115" s="300">
        <v>226</v>
      </c>
      <c r="B115" s="218" t="s">
        <v>104</v>
      </c>
      <c r="C115" s="329"/>
    </row>
    <row r="116" spans="1:3" ht="25.5">
      <c r="A116" s="300">
        <v>226</v>
      </c>
      <c r="B116" s="260" t="s">
        <v>321</v>
      </c>
      <c r="C116" s="329"/>
    </row>
    <row r="117" spans="1:3" ht="25.5">
      <c r="A117" s="300">
        <v>226</v>
      </c>
      <c r="B117" s="188" t="s">
        <v>106</v>
      </c>
      <c r="C117" s="329">
        <v>28400</v>
      </c>
    </row>
    <row r="118" spans="1:3">
      <c r="A118" s="300">
        <v>226</v>
      </c>
      <c r="B118" s="188" t="s">
        <v>107</v>
      </c>
      <c r="C118" s="329"/>
    </row>
    <row r="119" spans="1:3">
      <c r="A119" s="300">
        <v>226</v>
      </c>
      <c r="B119" s="188" t="s">
        <v>108</v>
      </c>
      <c r="C119" s="329"/>
    </row>
    <row r="120" spans="1:3" ht="25.5">
      <c r="A120" s="300">
        <v>226</v>
      </c>
      <c r="B120" s="188" t="s">
        <v>322</v>
      </c>
      <c r="C120" s="329"/>
    </row>
    <row r="121" spans="1:3">
      <c r="A121" s="300">
        <v>226</v>
      </c>
      <c r="B121" s="188" t="s">
        <v>110</v>
      </c>
      <c r="C121" s="329"/>
    </row>
    <row r="122" spans="1:3">
      <c r="A122" s="300">
        <v>226</v>
      </c>
      <c r="B122" s="309" t="s">
        <v>288</v>
      </c>
      <c r="C122" s="329">
        <v>1000</v>
      </c>
    </row>
    <row r="123" spans="1:3" ht="25.5">
      <c r="A123" s="300">
        <v>226</v>
      </c>
      <c r="B123" s="188" t="s">
        <v>111</v>
      </c>
      <c r="C123" s="329"/>
    </row>
    <row r="124" spans="1:3">
      <c r="A124" s="300">
        <v>226</v>
      </c>
      <c r="B124" s="310" t="s">
        <v>112</v>
      </c>
      <c r="C124" s="329"/>
    </row>
    <row r="125" spans="1:3">
      <c r="A125" s="300">
        <v>226</v>
      </c>
      <c r="B125" s="188" t="s">
        <v>113</v>
      </c>
      <c r="C125" s="329"/>
    </row>
    <row r="126" spans="1:3">
      <c r="A126" s="300">
        <v>226</v>
      </c>
      <c r="B126" s="219" t="s">
        <v>114</v>
      </c>
      <c r="C126" s="329">
        <v>72000</v>
      </c>
    </row>
    <row r="127" spans="1:3">
      <c r="A127" s="300">
        <v>226</v>
      </c>
      <c r="B127" s="188" t="s">
        <v>115</v>
      </c>
      <c r="C127" s="329"/>
    </row>
    <row r="128" spans="1:3">
      <c r="A128" s="300">
        <v>226</v>
      </c>
      <c r="B128" s="16" t="s">
        <v>116</v>
      </c>
      <c r="C128" s="329"/>
    </row>
    <row r="129" spans="1:3" ht="25.5">
      <c r="A129" s="300">
        <v>226</v>
      </c>
      <c r="B129" s="188" t="s">
        <v>117</v>
      </c>
      <c r="C129" s="329"/>
    </row>
    <row r="130" spans="1:3">
      <c r="A130" s="300">
        <v>226</v>
      </c>
      <c r="B130" s="188" t="s">
        <v>118</v>
      </c>
      <c r="C130" s="329"/>
    </row>
    <row r="131" spans="1:3">
      <c r="A131" s="300">
        <v>226</v>
      </c>
      <c r="B131" s="219" t="s">
        <v>119</v>
      </c>
      <c r="C131" s="329">
        <v>3700</v>
      </c>
    </row>
    <row r="132" spans="1:3">
      <c r="A132" s="300">
        <v>226</v>
      </c>
      <c r="B132" s="188" t="s">
        <v>120</v>
      </c>
      <c r="C132" s="329"/>
    </row>
    <row r="133" spans="1:3" ht="25.5">
      <c r="A133" s="300">
        <v>226</v>
      </c>
      <c r="B133" s="311" t="s">
        <v>121</v>
      </c>
      <c r="C133" s="329"/>
    </row>
    <row r="134" spans="1:3">
      <c r="A134" s="300">
        <v>226</v>
      </c>
      <c r="B134" s="188" t="s">
        <v>122</v>
      </c>
      <c r="C134" s="329"/>
    </row>
    <row r="135" spans="1:3">
      <c r="A135" s="300">
        <v>226</v>
      </c>
      <c r="B135" s="188" t="s">
        <v>123</v>
      </c>
      <c r="C135" s="329"/>
    </row>
    <row r="136" spans="1:3" ht="25.5">
      <c r="A136" s="300">
        <v>226</v>
      </c>
      <c r="B136" s="188" t="s">
        <v>289</v>
      </c>
      <c r="C136" s="329"/>
    </row>
    <row r="137" spans="1:3">
      <c r="A137" s="300">
        <v>226</v>
      </c>
      <c r="B137" s="188" t="s">
        <v>125</v>
      </c>
      <c r="C137" s="329"/>
    </row>
    <row r="138" spans="1:3">
      <c r="A138" s="300">
        <v>226</v>
      </c>
      <c r="B138" s="66" t="s">
        <v>290</v>
      </c>
      <c r="C138" s="329"/>
    </row>
    <row r="139" spans="1:3" ht="25.5">
      <c r="A139" s="300">
        <v>226</v>
      </c>
      <c r="B139" s="188" t="s">
        <v>126</v>
      </c>
      <c r="C139" s="329"/>
    </row>
    <row r="140" spans="1:3">
      <c r="A140" s="300">
        <v>226</v>
      </c>
      <c r="B140" s="188" t="s">
        <v>127</v>
      </c>
      <c r="C140" s="329"/>
    </row>
    <row r="141" spans="1:3">
      <c r="A141" s="300">
        <v>226</v>
      </c>
      <c r="B141" s="312"/>
      <c r="C141" s="329"/>
    </row>
    <row r="142" spans="1:3" ht="38.25">
      <c r="A142" s="300">
        <v>226</v>
      </c>
      <c r="B142" s="188" t="s">
        <v>129</v>
      </c>
      <c r="C142" s="329"/>
    </row>
    <row r="143" spans="1:3">
      <c r="A143" s="300">
        <v>226</v>
      </c>
      <c r="B143" s="188" t="s">
        <v>130</v>
      </c>
      <c r="C143" s="329"/>
    </row>
    <row r="144" spans="1:3" ht="25.5">
      <c r="A144" s="300">
        <v>226</v>
      </c>
      <c r="B144" s="188" t="s">
        <v>131</v>
      </c>
      <c r="C144" s="329"/>
    </row>
    <row r="145" spans="1:3" ht="25.5">
      <c r="A145" s="300">
        <v>226</v>
      </c>
      <c r="B145" s="188" t="s">
        <v>291</v>
      </c>
      <c r="C145" s="329">
        <v>14700</v>
      </c>
    </row>
    <row r="146" spans="1:3" ht="25.5">
      <c r="A146" s="300">
        <v>226</v>
      </c>
      <c r="B146" s="313" t="s">
        <v>323</v>
      </c>
      <c r="C146" s="329">
        <v>27200</v>
      </c>
    </row>
    <row r="147" spans="1:3">
      <c r="A147" s="300">
        <v>226</v>
      </c>
      <c r="B147" s="314" t="s">
        <v>134</v>
      </c>
      <c r="C147" s="329"/>
    </row>
    <row r="148" spans="1:3" ht="25.5">
      <c r="A148" s="300">
        <v>226</v>
      </c>
      <c r="B148" s="188" t="s">
        <v>292</v>
      </c>
      <c r="C148" s="329"/>
    </row>
    <row r="149" spans="1:3">
      <c r="A149" s="300">
        <v>226</v>
      </c>
      <c r="B149" s="187" t="s">
        <v>135</v>
      </c>
      <c r="C149" s="329"/>
    </row>
    <row r="150" spans="1:3" ht="38.25">
      <c r="A150" s="300">
        <v>226</v>
      </c>
      <c r="B150" s="220" t="s">
        <v>293</v>
      </c>
      <c r="C150" s="329"/>
    </row>
    <row r="151" spans="1:3">
      <c r="A151" s="300">
        <v>226</v>
      </c>
      <c r="B151" s="187" t="s">
        <v>136</v>
      </c>
      <c r="C151" s="329"/>
    </row>
    <row r="152" spans="1:3">
      <c r="A152" s="300">
        <v>226</v>
      </c>
      <c r="B152" s="187" t="s">
        <v>137</v>
      </c>
      <c r="C152" s="329"/>
    </row>
    <row r="153" spans="1:3" ht="13.5" thickBot="1">
      <c r="A153" s="301">
        <v>226</v>
      </c>
      <c r="B153" s="17" t="s">
        <v>294</v>
      </c>
      <c r="C153" s="331"/>
    </row>
    <row r="154" spans="1:3" ht="38.25">
      <c r="A154" s="221">
        <v>241</v>
      </c>
      <c r="B154" s="222" t="s">
        <v>138</v>
      </c>
      <c r="C154" s="253"/>
    </row>
    <row r="155" spans="1:3" ht="13.5" thickBot="1">
      <c r="A155" s="181">
        <v>262</v>
      </c>
      <c r="B155" s="223" t="s">
        <v>139</v>
      </c>
      <c r="C155" s="244">
        <f>SUM(C156:C160)</f>
        <v>0</v>
      </c>
    </row>
    <row r="156" spans="1:3">
      <c r="A156" s="299">
        <v>262</v>
      </c>
      <c r="B156" s="315" t="s">
        <v>140</v>
      </c>
      <c r="C156" s="323"/>
    </row>
    <row r="157" spans="1:3">
      <c r="A157" s="300">
        <v>262</v>
      </c>
      <c r="B157" s="316" t="s">
        <v>141</v>
      </c>
      <c r="C157" s="324"/>
    </row>
    <row r="158" spans="1:3">
      <c r="A158" s="300"/>
      <c r="B158" s="316"/>
      <c r="C158" s="324"/>
    </row>
    <row r="159" spans="1:3">
      <c r="A159" s="300"/>
      <c r="B159" s="317"/>
      <c r="C159" s="324"/>
    </row>
    <row r="160" spans="1:3" ht="13.5" thickBot="1">
      <c r="A160" s="301">
        <v>262</v>
      </c>
      <c r="B160" s="224" t="s">
        <v>142</v>
      </c>
      <c r="C160" s="325"/>
    </row>
    <row r="161" spans="1:3" ht="13.5" thickBot="1">
      <c r="A161" s="192">
        <v>290</v>
      </c>
      <c r="B161" s="193" t="s">
        <v>143</v>
      </c>
      <c r="C161" s="248">
        <f>SUM(C162:C174)</f>
        <v>0</v>
      </c>
    </row>
    <row r="162" spans="1:3">
      <c r="A162" s="299">
        <v>290</v>
      </c>
      <c r="B162" s="194" t="s">
        <v>144</v>
      </c>
      <c r="C162" s="328"/>
    </row>
    <row r="163" spans="1:3">
      <c r="A163" s="300">
        <v>290</v>
      </c>
      <c r="B163" s="187"/>
      <c r="C163" s="329"/>
    </row>
    <row r="164" spans="1:3" ht="38.25">
      <c r="A164" s="300">
        <v>290</v>
      </c>
      <c r="B164" s="188" t="s">
        <v>145</v>
      </c>
      <c r="C164" s="329"/>
    </row>
    <row r="165" spans="1:3" ht="25.5">
      <c r="A165" s="300">
        <v>290</v>
      </c>
      <c r="B165" s="188" t="s">
        <v>146</v>
      </c>
      <c r="C165" s="329"/>
    </row>
    <row r="166" spans="1:3" ht="25.5">
      <c r="A166" s="300">
        <v>290</v>
      </c>
      <c r="B166" s="188" t="s">
        <v>147</v>
      </c>
      <c r="C166" s="329"/>
    </row>
    <row r="167" spans="1:3">
      <c r="A167" s="300">
        <v>290</v>
      </c>
      <c r="B167" s="187" t="s">
        <v>295</v>
      </c>
      <c r="C167" s="329"/>
    </row>
    <row r="168" spans="1:3">
      <c r="A168" s="225">
        <v>290</v>
      </c>
      <c r="B168" s="187" t="s">
        <v>149</v>
      </c>
      <c r="C168" s="254"/>
    </row>
    <row r="169" spans="1:3">
      <c r="A169" s="300">
        <v>290</v>
      </c>
      <c r="B169" s="187" t="s">
        <v>150</v>
      </c>
      <c r="C169" s="324"/>
    </row>
    <row r="170" spans="1:3">
      <c r="A170" s="300">
        <v>290</v>
      </c>
      <c r="B170" s="210"/>
      <c r="C170" s="329"/>
    </row>
    <row r="171" spans="1:3">
      <c r="A171" s="300">
        <v>290</v>
      </c>
      <c r="B171" s="187" t="s">
        <v>152</v>
      </c>
      <c r="C171" s="329"/>
    </row>
    <row r="172" spans="1:3">
      <c r="A172" s="300">
        <v>290</v>
      </c>
      <c r="B172" s="187" t="s">
        <v>153</v>
      </c>
      <c r="C172" s="255"/>
    </row>
    <row r="173" spans="1:3">
      <c r="A173" s="300">
        <v>290</v>
      </c>
      <c r="B173" s="187" t="s">
        <v>154</v>
      </c>
      <c r="C173" s="329"/>
    </row>
    <row r="174" spans="1:3" ht="13.5" thickBot="1">
      <c r="A174" s="301">
        <v>290</v>
      </c>
      <c r="B174" s="226"/>
      <c r="C174" s="331"/>
    </row>
    <row r="175" spans="1:3">
      <c r="A175" s="221">
        <v>300</v>
      </c>
      <c r="B175" s="222" t="s">
        <v>155</v>
      </c>
      <c r="C175" s="253">
        <f>C176+C193+C194</f>
        <v>588400</v>
      </c>
    </row>
    <row r="176" spans="1:3" ht="13.5" thickBot="1">
      <c r="A176" s="181">
        <v>310</v>
      </c>
      <c r="B176" s="223" t="s">
        <v>156</v>
      </c>
      <c r="C176" s="244">
        <f>SUM(C177:C192)</f>
        <v>0</v>
      </c>
    </row>
    <row r="177" spans="1:3">
      <c r="A177" s="299">
        <v>310</v>
      </c>
      <c r="B177" s="261" t="s">
        <v>324</v>
      </c>
      <c r="C177" s="328"/>
    </row>
    <row r="178" spans="1:3">
      <c r="A178" s="300">
        <v>310</v>
      </c>
      <c r="B178" s="312"/>
      <c r="C178" s="329"/>
    </row>
    <row r="179" spans="1:3">
      <c r="A179" s="300">
        <v>310</v>
      </c>
      <c r="B179" s="260" t="s">
        <v>296</v>
      </c>
      <c r="C179" s="329"/>
    </row>
    <row r="180" spans="1:3">
      <c r="A180" s="300">
        <v>310</v>
      </c>
      <c r="B180" s="318"/>
      <c r="C180" s="329"/>
    </row>
    <row r="181" spans="1:3">
      <c r="A181" s="300">
        <v>310</v>
      </c>
      <c r="B181" s="188" t="s">
        <v>297</v>
      </c>
      <c r="C181" s="329"/>
    </row>
    <row r="182" spans="1:3">
      <c r="A182" s="300">
        <v>310</v>
      </c>
      <c r="B182" s="188" t="s">
        <v>157</v>
      </c>
      <c r="C182" s="329"/>
    </row>
    <row r="183" spans="1:3">
      <c r="A183" s="300">
        <v>310</v>
      </c>
      <c r="B183" s="312"/>
      <c r="C183" s="329"/>
    </row>
    <row r="184" spans="1:3" ht="25.5">
      <c r="A184" s="300">
        <v>310</v>
      </c>
      <c r="B184" s="188" t="s">
        <v>158</v>
      </c>
      <c r="C184" s="329"/>
    </row>
    <row r="185" spans="1:3" ht="25.5">
      <c r="A185" s="300">
        <v>310</v>
      </c>
      <c r="B185" s="217" t="s">
        <v>298</v>
      </c>
      <c r="C185" s="329"/>
    </row>
    <row r="186" spans="1:3">
      <c r="A186" s="300">
        <v>310</v>
      </c>
      <c r="B186" s="188" t="s">
        <v>159</v>
      </c>
      <c r="C186" s="329"/>
    </row>
    <row r="187" spans="1:3" ht="38.25">
      <c r="A187" s="300">
        <v>310</v>
      </c>
      <c r="B187" s="217" t="s">
        <v>362</v>
      </c>
      <c r="C187" s="329"/>
    </row>
    <row r="188" spans="1:3" ht="25.5">
      <c r="A188" s="300">
        <v>310</v>
      </c>
      <c r="B188" s="188" t="s">
        <v>160</v>
      </c>
      <c r="C188" s="329"/>
    </row>
    <row r="189" spans="1:3">
      <c r="A189" s="300">
        <v>310</v>
      </c>
      <c r="B189" s="260" t="s">
        <v>363</v>
      </c>
      <c r="C189" s="329"/>
    </row>
    <row r="190" spans="1:3">
      <c r="A190" s="300">
        <v>310</v>
      </c>
      <c r="B190" s="188" t="s">
        <v>161</v>
      </c>
      <c r="C190" s="329"/>
    </row>
    <row r="191" spans="1:3" ht="25.5">
      <c r="A191" s="300">
        <v>310</v>
      </c>
      <c r="B191" s="188" t="s">
        <v>162</v>
      </c>
      <c r="C191" s="329"/>
    </row>
    <row r="192" spans="1:3" ht="13.5" thickBot="1">
      <c r="A192" s="301">
        <v>310</v>
      </c>
      <c r="B192" s="209" t="s">
        <v>163</v>
      </c>
      <c r="C192" s="325"/>
    </row>
    <row r="193" spans="1:3" ht="25.5">
      <c r="A193" s="221">
        <v>320</v>
      </c>
      <c r="B193" s="222" t="s">
        <v>164</v>
      </c>
      <c r="C193" s="253"/>
    </row>
    <row r="194" spans="1:3" ht="26.25" thickBot="1">
      <c r="A194" s="181">
        <v>340</v>
      </c>
      <c r="B194" s="223" t="s">
        <v>165</v>
      </c>
      <c r="C194" s="244">
        <f>SUM(C195:C224)</f>
        <v>588400</v>
      </c>
    </row>
    <row r="195" spans="1:3">
      <c r="A195" s="299">
        <v>340</v>
      </c>
      <c r="B195" s="201" t="s">
        <v>325</v>
      </c>
      <c r="C195" s="327">
        <f>906000-355000</f>
        <v>551000</v>
      </c>
    </row>
    <row r="196" spans="1:3">
      <c r="A196" s="307">
        <v>340</v>
      </c>
      <c r="B196" s="66"/>
      <c r="C196" s="329"/>
    </row>
    <row r="197" spans="1:3">
      <c r="A197" s="307">
        <v>340</v>
      </c>
      <c r="B197" s="66"/>
      <c r="C197" s="329"/>
    </row>
    <row r="198" spans="1:3" ht="13.5" thickBot="1">
      <c r="A198" s="307">
        <v>340</v>
      </c>
      <c r="B198" s="66" t="s">
        <v>326</v>
      </c>
      <c r="C198" s="329"/>
    </row>
    <row r="199" spans="1:3" ht="13.5" thickBot="1">
      <c r="A199" s="307">
        <v>340</v>
      </c>
      <c r="B199" s="308" t="s">
        <v>364</v>
      </c>
      <c r="C199" s="329"/>
    </row>
    <row r="200" spans="1:3">
      <c r="A200" s="307">
        <v>340</v>
      </c>
      <c r="B200" s="207" t="s">
        <v>167</v>
      </c>
      <c r="C200" s="329"/>
    </row>
    <row r="201" spans="1:3" ht="25.5">
      <c r="A201" s="307">
        <v>340</v>
      </c>
      <c r="B201" s="188" t="s">
        <v>168</v>
      </c>
      <c r="C201" s="329"/>
    </row>
    <row r="202" spans="1:3" ht="25.5">
      <c r="A202" s="307">
        <v>340</v>
      </c>
      <c r="B202" s="260" t="s">
        <v>365</v>
      </c>
      <c r="C202" s="329"/>
    </row>
    <row r="203" spans="1:3">
      <c r="A203" s="307">
        <v>340</v>
      </c>
      <c r="B203" s="188" t="s">
        <v>170</v>
      </c>
      <c r="C203" s="329"/>
    </row>
    <row r="204" spans="1:3">
      <c r="A204" s="307">
        <v>340</v>
      </c>
      <c r="B204" s="187" t="s">
        <v>171</v>
      </c>
      <c r="C204" s="329"/>
    </row>
    <row r="205" spans="1:3">
      <c r="A205" s="307">
        <v>340</v>
      </c>
      <c r="B205" s="217" t="s">
        <v>366</v>
      </c>
      <c r="C205" s="329"/>
    </row>
    <row r="206" spans="1:3">
      <c r="A206" s="307">
        <v>340</v>
      </c>
      <c r="B206" s="210" t="s">
        <v>172</v>
      </c>
      <c r="C206" s="329"/>
    </row>
    <row r="207" spans="1:3">
      <c r="A207" s="307">
        <v>340</v>
      </c>
      <c r="B207" s="187" t="s">
        <v>173</v>
      </c>
      <c r="C207" s="329"/>
    </row>
    <row r="208" spans="1:3" ht="25.5">
      <c r="A208" s="307">
        <v>340</v>
      </c>
      <c r="B208" s="188" t="s">
        <v>174</v>
      </c>
      <c r="C208" s="329"/>
    </row>
    <row r="209" spans="1:3" ht="25.5">
      <c r="A209" s="307">
        <v>340</v>
      </c>
      <c r="B209" s="188" t="s">
        <v>367</v>
      </c>
      <c r="C209" s="329"/>
    </row>
    <row r="210" spans="1:3" ht="51">
      <c r="A210" s="307">
        <v>340</v>
      </c>
      <c r="B210" s="188" t="s">
        <v>176</v>
      </c>
      <c r="C210" s="329">
        <v>37400</v>
      </c>
    </row>
    <row r="211" spans="1:3" ht="25.5">
      <c r="A211" s="307">
        <v>340</v>
      </c>
      <c r="B211" s="188" t="s">
        <v>177</v>
      </c>
      <c r="C211" s="329"/>
    </row>
    <row r="212" spans="1:3" ht="25.5">
      <c r="A212" s="307">
        <v>340</v>
      </c>
      <c r="B212" s="260" t="s">
        <v>327</v>
      </c>
      <c r="C212" s="329"/>
    </row>
    <row r="213" spans="1:3">
      <c r="A213" s="307">
        <v>340</v>
      </c>
      <c r="B213" s="217"/>
      <c r="C213" s="329"/>
    </row>
    <row r="214" spans="1:3">
      <c r="A214" s="307">
        <v>340</v>
      </c>
      <c r="B214" s="187" t="s">
        <v>178</v>
      </c>
      <c r="C214" s="329"/>
    </row>
    <row r="215" spans="1:3">
      <c r="A215" s="307">
        <v>340</v>
      </c>
      <c r="B215" s="187" t="s">
        <v>179</v>
      </c>
      <c r="C215" s="329"/>
    </row>
    <row r="216" spans="1:3" ht="51">
      <c r="A216" s="307">
        <v>340</v>
      </c>
      <c r="B216" s="217" t="s">
        <v>368</v>
      </c>
      <c r="C216" s="329"/>
    </row>
    <row r="217" spans="1:3" ht="51">
      <c r="A217" s="307">
        <v>340</v>
      </c>
      <c r="B217" s="188" t="s">
        <v>180</v>
      </c>
      <c r="C217" s="329"/>
    </row>
    <row r="218" spans="1:3" ht="25.5">
      <c r="A218" s="307">
        <v>340</v>
      </c>
      <c r="B218" s="188" t="s">
        <v>182</v>
      </c>
      <c r="C218" s="329"/>
    </row>
    <row r="219" spans="1:3">
      <c r="A219" s="307">
        <v>340</v>
      </c>
      <c r="B219" s="217" t="s">
        <v>328</v>
      </c>
      <c r="C219" s="329"/>
    </row>
    <row r="220" spans="1:3">
      <c r="A220" s="307">
        <v>340</v>
      </c>
      <c r="B220" s="187" t="s">
        <v>183</v>
      </c>
      <c r="C220" s="329"/>
    </row>
    <row r="221" spans="1:3">
      <c r="A221" s="307">
        <v>340</v>
      </c>
      <c r="B221" s="210" t="s">
        <v>299</v>
      </c>
      <c r="C221" s="329"/>
    </row>
    <row r="222" spans="1:3">
      <c r="A222" s="307">
        <v>340</v>
      </c>
      <c r="B222" s="187" t="s">
        <v>185</v>
      </c>
      <c r="C222" s="329"/>
    </row>
    <row r="223" spans="1:3">
      <c r="A223" s="307">
        <v>340</v>
      </c>
      <c r="B223" s="217" t="s">
        <v>329</v>
      </c>
      <c r="C223" s="329"/>
    </row>
    <row r="224" spans="1:3" ht="13.5" thickBot="1">
      <c r="A224" s="301">
        <v>340</v>
      </c>
      <c r="B224" s="204" t="s">
        <v>186</v>
      </c>
      <c r="C224" s="331"/>
    </row>
    <row r="225" spans="1:3" ht="13.5" thickBot="1">
      <c r="A225" s="227"/>
      <c r="B225" s="228" t="s">
        <v>8</v>
      </c>
      <c r="C225" s="256">
        <f>C175+C161+C155+C154+C36+C13</f>
        <v>2486100</v>
      </c>
    </row>
    <row r="226" spans="1:3" ht="12.75" hidden="1" customHeight="1">
      <c r="A226" s="18"/>
      <c r="B226" s="19"/>
      <c r="C226" s="28" t="e">
        <f>C194+C193+C176+C161+C155+C154+C102+C59+#REF!+C52+C47+C37+C34+C27+C14</f>
        <v>#REF!</v>
      </c>
    </row>
    <row r="227" spans="1:3" ht="13.5" hidden="1" customHeight="1" thickBot="1">
      <c r="A227" s="319"/>
      <c r="B227" s="320" t="s">
        <v>369</v>
      </c>
      <c r="C227" s="332">
        <f>C225-C196</f>
        <v>2486100</v>
      </c>
    </row>
    <row r="228" spans="1:3" ht="13.5" hidden="1" customHeight="1" thickBot="1">
      <c r="A228" s="321"/>
      <c r="B228" s="322" t="s">
        <v>370</v>
      </c>
      <c r="C228" s="333">
        <v>2979200</v>
      </c>
    </row>
    <row r="229" spans="1:3" ht="12.75" hidden="1" customHeight="1">
      <c r="A229" s="229"/>
      <c r="B229" s="230" t="s">
        <v>371</v>
      </c>
      <c r="C229" s="257">
        <v>2901400</v>
      </c>
    </row>
    <row r="230" spans="1:3" ht="12.75" hidden="1" customHeight="1">
      <c r="C230" s="2">
        <f>C225-C228</f>
        <v>-493100</v>
      </c>
    </row>
    <row r="231" spans="1:3" ht="51" hidden="1" customHeight="1">
      <c r="C231" s="334">
        <f>C225/C5</f>
        <v>11708.477237048664</v>
      </c>
    </row>
    <row r="232" spans="1:3" ht="76.5" hidden="1" customHeight="1">
      <c r="B232" s="1" t="s">
        <v>301</v>
      </c>
      <c r="C232" s="2">
        <f>ROUND((C5*4*12),-2)</f>
        <v>10200</v>
      </c>
    </row>
    <row r="233" spans="1:3" ht="13.5" hidden="1" customHeight="1" thickBot="1">
      <c r="B233" s="1" t="s">
        <v>372</v>
      </c>
      <c r="C233" s="2">
        <f>ROUND((70*C5),-2)</f>
        <v>14900</v>
      </c>
    </row>
    <row r="234" spans="1:3" ht="13.5" hidden="1" customHeight="1" thickBot="1">
      <c r="B234" s="262" t="s">
        <v>373</v>
      </c>
      <c r="C234" s="263">
        <f>ROUND(13200/318*C5,-2)</f>
        <v>8800</v>
      </c>
    </row>
    <row r="235" spans="1:3" ht="12.75" hidden="1" customHeight="1">
      <c r="B235" s="16" t="s">
        <v>176</v>
      </c>
      <c r="C235" s="2">
        <f>ROUND((176*C5),-2)</f>
        <v>37400</v>
      </c>
    </row>
    <row r="236" spans="1:3" ht="12.75" hidden="1" customHeight="1">
      <c r="A236" s="231"/>
      <c r="B236" s="232" t="s">
        <v>302</v>
      </c>
      <c r="C236" s="264">
        <f>C225/C5</f>
        <v>11708.477237048664</v>
      </c>
    </row>
    <row r="237" spans="1:3" ht="103.5" hidden="1" customHeight="1">
      <c r="A237" s="336" t="s">
        <v>303</v>
      </c>
      <c r="B237" s="233" t="s">
        <v>304</v>
      </c>
    </row>
    <row r="238" spans="1:3" ht="12.75" hidden="1" customHeight="1">
      <c r="A238" s="336"/>
      <c r="B238" s="234" t="s">
        <v>305</v>
      </c>
    </row>
    <row r="239" spans="1:3" ht="12.75" hidden="1" customHeight="1">
      <c r="A239" s="336"/>
      <c r="B239" s="234" t="s">
        <v>306</v>
      </c>
    </row>
    <row r="240" spans="1:3" ht="12.75" hidden="1" customHeight="1">
      <c r="A240" s="336"/>
      <c r="B240" s="235" t="s">
        <v>307</v>
      </c>
    </row>
    <row r="241" spans="1:2" ht="12.75" hidden="1" customHeight="1">
      <c r="A241" s="236"/>
      <c r="B241" s="237" t="s">
        <v>300</v>
      </c>
    </row>
    <row r="242" spans="1:2" ht="12.75" hidden="1" customHeight="1"/>
    <row r="243" spans="1:2" ht="47.25" hidden="1" customHeight="1"/>
    <row r="244" spans="1:2" ht="47.25" hidden="1" customHeight="1"/>
    <row r="245" spans="1:2" ht="47.25" hidden="1" customHeight="1"/>
    <row r="246" spans="1:2" ht="12.75" hidden="1" customHeight="1"/>
    <row r="247" spans="1:2" ht="12.75" hidden="1" customHeight="1"/>
    <row r="248" spans="1:2" ht="12.75" hidden="1" customHeight="1"/>
    <row r="249" spans="1:2" ht="61.5" hidden="1" customHeight="1"/>
    <row r="250" spans="1:2" ht="12.75" hidden="1" customHeight="1"/>
    <row r="251" spans="1:2" ht="12.75" hidden="1" customHeight="1"/>
    <row r="252" spans="1:2" ht="12.75" hidden="1" customHeight="1"/>
    <row r="253" spans="1:2" ht="12.75" hidden="1" customHeight="1"/>
    <row r="254" spans="1:2" ht="12.75" hidden="1" customHeight="1"/>
    <row r="255" spans="1:2" ht="13.5" hidden="1" customHeight="1" thickBot="1"/>
    <row r="256" spans="1:2" ht="13.5" hidden="1" customHeight="1" thickBot="1"/>
    <row r="257" ht="25.5" hidden="1" customHeight="1"/>
    <row r="258" ht="38.25" hidden="1" customHeight="1"/>
    <row r="259" ht="51" hidden="1" customHeight="1"/>
    <row r="260" ht="25.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</sheetData>
  <mergeCells count="1">
    <mergeCell ref="A237:A240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66FF66"/>
  </sheetPr>
  <dimension ref="A1:C233"/>
  <sheetViews>
    <sheetView topLeftCell="A205" workbookViewId="0">
      <selection activeCell="C209" sqref="C209"/>
    </sheetView>
  </sheetViews>
  <sheetFormatPr defaultRowHeight="12.75"/>
  <cols>
    <col min="1" max="1" width="7.42578125" style="11" customWidth="1"/>
    <col min="2" max="2" width="41.28515625" style="1" customWidth="1"/>
    <col min="3" max="3" width="13.28515625" style="29" customWidth="1"/>
  </cols>
  <sheetData>
    <row r="1" spans="1:3" ht="32.25" customHeight="1">
      <c r="A1" s="337" t="s">
        <v>330</v>
      </c>
      <c r="B1" s="338"/>
      <c r="C1" s="338"/>
    </row>
    <row r="2" spans="1:3" ht="76.5" customHeight="1">
      <c r="A2" s="104">
        <v>2020</v>
      </c>
      <c r="B2" s="105" t="s">
        <v>17</v>
      </c>
      <c r="C2" s="21" t="s">
        <v>311</v>
      </c>
    </row>
    <row r="3" spans="1:3" ht="28.5" hidden="1" customHeight="1">
      <c r="A3" s="104"/>
      <c r="B3" s="105"/>
      <c r="C3" s="22"/>
    </row>
    <row r="4" spans="1:3" ht="34.5" hidden="1" customHeight="1">
      <c r="A4" s="106"/>
      <c r="B4" s="107" t="s">
        <v>18</v>
      </c>
      <c r="C4" s="23"/>
    </row>
    <row r="5" spans="1:3" hidden="1">
      <c r="A5" s="106"/>
      <c r="B5" s="107" t="s">
        <v>265</v>
      </c>
      <c r="C5" s="23">
        <v>168</v>
      </c>
    </row>
    <row r="6" spans="1:3" hidden="1">
      <c r="A6" s="106"/>
      <c r="B6" s="107" t="s">
        <v>19</v>
      </c>
      <c r="C6" s="159"/>
    </row>
    <row r="7" spans="1:3" hidden="1">
      <c r="A7" s="106"/>
      <c r="B7" s="107" t="s">
        <v>20</v>
      </c>
      <c r="C7" s="159"/>
    </row>
    <row r="8" spans="1:3" hidden="1">
      <c r="A8" s="106"/>
      <c r="B8" s="107" t="s">
        <v>21</v>
      </c>
      <c r="C8" s="159"/>
    </row>
    <row r="9" spans="1:3" ht="14.25" hidden="1">
      <c r="A9" s="108"/>
      <c r="B9" s="109" t="s">
        <v>22</v>
      </c>
      <c r="C9" s="160">
        <v>749</v>
      </c>
    </row>
    <row r="10" spans="1:3">
      <c r="A10" s="110">
        <v>210</v>
      </c>
      <c r="B10" s="110" t="s">
        <v>23</v>
      </c>
      <c r="C10" s="161">
        <f>C11+C24+C31</f>
        <v>9408900</v>
      </c>
    </row>
    <row r="11" spans="1:3">
      <c r="A11" s="111">
        <v>211</v>
      </c>
      <c r="B11" s="112" t="s">
        <v>24</v>
      </c>
      <c r="C11" s="265">
        <v>7226500</v>
      </c>
    </row>
    <row r="12" spans="1:3">
      <c r="A12" s="113"/>
      <c r="B12" s="114" t="s">
        <v>266</v>
      </c>
      <c r="C12" s="163"/>
    </row>
    <row r="13" spans="1:3">
      <c r="A13" s="115"/>
      <c r="B13" s="116" t="s">
        <v>267</v>
      </c>
      <c r="C13" s="164">
        <f>(C14-C18)*0.97+C18</f>
        <v>0</v>
      </c>
    </row>
    <row r="14" spans="1:3">
      <c r="A14" s="115"/>
      <c r="B14" s="116" t="s">
        <v>268</v>
      </c>
      <c r="C14" s="164">
        <f>SUM(C15:C21)</f>
        <v>0</v>
      </c>
    </row>
    <row r="15" spans="1:3">
      <c r="A15" s="117"/>
      <c r="B15" s="118"/>
      <c r="C15" s="165"/>
    </row>
    <row r="16" spans="1:3">
      <c r="A16" s="117"/>
      <c r="B16" s="118"/>
      <c r="C16" s="165"/>
    </row>
    <row r="17" spans="1:3">
      <c r="A17" s="117"/>
      <c r="B17" s="118"/>
      <c r="C17" s="165"/>
    </row>
    <row r="18" spans="1:3">
      <c r="A18" s="117"/>
      <c r="B18" s="118"/>
      <c r="C18" s="165"/>
    </row>
    <row r="19" spans="1:3">
      <c r="A19" s="117"/>
      <c r="B19" s="119"/>
      <c r="C19" s="165"/>
    </row>
    <row r="20" spans="1:3">
      <c r="A20" s="117"/>
      <c r="B20" s="118"/>
      <c r="C20" s="165"/>
    </row>
    <row r="21" spans="1:3">
      <c r="A21" s="117"/>
      <c r="B21" s="119"/>
      <c r="C21" s="165"/>
    </row>
    <row r="22" spans="1:3">
      <c r="A22" s="117"/>
      <c r="B22" s="119"/>
      <c r="C22" s="165"/>
    </row>
    <row r="23" spans="1:3">
      <c r="A23" s="117"/>
      <c r="B23" s="119"/>
      <c r="C23" s="165"/>
    </row>
    <row r="24" spans="1:3">
      <c r="A24" s="111">
        <v>212</v>
      </c>
      <c r="B24" s="112" t="s">
        <v>32</v>
      </c>
      <c r="C24" s="162">
        <f>SUM(C25:C29)</f>
        <v>0</v>
      </c>
    </row>
    <row r="25" spans="1:3" ht="51">
      <c r="A25" s="64">
        <v>212</v>
      </c>
      <c r="B25" s="120" t="s">
        <v>9</v>
      </c>
      <c r="C25" s="27"/>
    </row>
    <row r="26" spans="1:3">
      <c r="A26" s="64">
        <v>212</v>
      </c>
      <c r="B26" s="121"/>
      <c r="C26" s="27"/>
    </row>
    <row r="27" spans="1:3">
      <c r="A27" s="64">
        <v>212</v>
      </c>
      <c r="B27" s="122"/>
      <c r="C27" s="27"/>
    </row>
    <row r="28" spans="1:3">
      <c r="A28" s="64">
        <v>212</v>
      </c>
      <c r="B28" s="123"/>
      <c r="C28" s="27"/>
    </row>
    <row r="29" spans="1:3">
      <c r="A29" s="64">
        <v>212</v>
      </c>
      <c r="B29" s="124"/>
      <c r="C29" s="27"/>
    </row>
    <row r="30" spans="1:3">
      <c r="A30" s="64"/>
      <c r="B30" s="124"/>
      <c r="C30" s="27"/>
    </row>
    <row r="31" spans="1:3" ht="18" customHeight="1">
      <c r="A31" s="111">
        <v>213</v>
      </c>
      <c r="B31" s="112" t="s">
        <v>35</v>
      </c>
      <c r="C31" s="265">
        <v>2182400</v>
      </c>
    </row>
    <row r="32" spans="1:3">
      <c r="A32" s="113"/>
      <c r="B32" s="125" t="s">
        <v>36</v>
      </c>
      <c r="C32" s="163">
        <f>C11*0.302</f>
        <v>2182403</v>
      </c>
    </row>
    <row r="33" spans="1:3">
      <c r="A33" s="126">
        <v>220</v>
      </c>
      <c r="B33" s="127" t="s">
        <v>37</v>
      </c>
      <c r="C33" s="166">
        <f>C34+C44+C49+C58+C59+C101</f>
        <v>19000</v>
      </c>
    </row>
    <row r="34" spans="1:3">
      <c r="A34" s="111">
        <v>221</v>
      </c>
      <c r="B34" s="112" t="s">
        <v>38</v>
      </c>
      <c r="C34" s="162">
        <f xml:space="preserve"> SUM(C35:C43)</f>
        <v>0</v>
      </c>
    </row>
    <row r="35" spans="1:3">
      <c r="A35" s="64">
        <v>221</v>
      </c>
      <c r="B35" s="121"/>
      <c r="C35" s="27"/>
    </row>
    <row r="36" spans="1:3">
      <c r="A36" s="64">
        <v>221</v>
      </c>
      <c r="B36" s="121"/>
      <c r="C36" s="27"/>
    </row>
    <row r="37" spans="1:3" ht="25.5">
      <c r="A37" s="55">
        <v>221</v>
      </c>
      <c r="B37" s="128" t="s">
        <v>16</v>
      </c>
      <c r="C37" s="167"/>
    </row>
    <row r="38" spans="1:3">
      <c r="A38" s="64">
        <v>221</v>
      </c>
      <c r="B38" s="122"/>
      <c r="C38" s="27"/>
    </row>
    <row r="39" spans="1:3">
      <c r="A39" s="64">
        <v>221</v>
      </c>
      <c r="B39" s="122"/>
      <c r="C39" s="27"/>
    </row>
    <row r="40" spans="1:3">
      <c r="A40" s="64">
        <v>221</v>
      </c>
      <c r="B40" s="121"/>
      <c r="C40" s="27"/>
    </row>
    <row r="41" spans="1:3">
      <c r="A41" s="64">
        <v>221</v>
      </c>
      <c r="B41" s="121"/>
      <c r="C41" s="27"/>
    </row>
    <row r="42" spans="1:3">
      <c r="A42" s="64">
        <v>221</v>
      </c>
      <c r="B42" s="121"/>
      <c r="C42" s="27"/>
    </row>
    <row r="43" spans="1:3">
      <c r="A43" s="64">
        <v>221</v>
      </c>
      <c r="B43" s="121"/>
      <c r="C43" s="27"/>
    </row>
    <row r="44" spans="1:3">
      <c r="A44" s="129">
        <v>222</v>
      </c>
      <c r="B44" s="130" t="s">
        <v>48</v>
      </c>
      <c r="C44" s="168">
        <f>SUM(C45:C48)</f>
        <v>0</v>
      </c>
    </row>
    <row r="45" spans="1:3" ht="33" customHeight="1">
      <c r="A45" s="55">
        <v>222</v>
      </c>
      <c r="B45" s="128" t="s">
        <v>10</v>
      </c>
      <c r="C45" s="167"/>
    </row>
    <row r="46" spans="1:3">
      <c r="A46" s="64">
        <v>222</v>
      </c>
      <c r="B46" s="121"/>
      <c r="C46" s="27"/>
    </row>
    <row r="47" spans="1:3">
      <c r="A47" s="64">
        <v>222</v>
      </c>
      <c r="B47" s="131"/>
      <c r="C47" s="27"/>
    </row>
    <row r="48" spans="1:3">
      <c r="A48" s="64">
        <v>222</v>
      </c>
      <c r="B48" s="132"/>
      <c r="C48" s="27"/>
    </row>
    <row r="49" spans="1:3">
      <c r="A49" s="133">
        <v>223</v>
      </c>
      <c r="B49" s="134" t="s">
        <v>53</v>
      </c>
      <c r="C49" s="169">
        <f>SUM(C50:C57)</f>
        <v>0</v>
      </c>
    </row>
    <row r="50" spans="1:3">
      <c r="A50" s="135">
        <v>223</v>
      </c>
      <c r="B50" s="136"/>
      <c r="C50" s="170"/>
    </row>
    <row r="51" spans="1:3">
      <c r="A51" s="135">
        <v>223</v>
      </c>
      <c r="B51" s="136"/>
      <c r="C51" s="170"/>
    </row>
    <row r="52" spans="1:3">
      <c r="A52" s="135">
        <v>223</v>
      </c>
      <c r="B52" s="136"/>
      <c r="C52" s="170"/>
    </row>
    <row r="53" spans="1:3">
      <c r="A53" s="135">
        <v>223</v>
      </c>
      <c r="B53" s="136"/>
      <c r="C53" s="170"/>
    </row>
    <row r="54" spans="1:3">
      <c r="A54" s="135">
        <v>223</v>
      </c>
      <c r="B54" s="136"/>
      <c r="C54" s="170"/>
    </row>
    <row r="55" spans="1:3">
      <c r="A55" s="135">
        <v>223</v>
      </c>
      <c r="B55" s="137"/>
      <c r="C55" s="171"/>
    </row>
    <row r="56" spans="1:3">
      <c r="A56" s="135">
        <v>223</v>
      </c>
      <c r="B56" s="137"/>
      <c r="C56" s="171"/>
    </row>
    <row r="57" spans="1:3">
      <c r="A57" s="135">
        <v>223</v>
      </c>
      <c r="B57" s="136"/>
      <c r="C57" s="170"/>
    </row>
    <row r="58" spans="1:3" ht="25.5">
      <c r="A58" s="113">
        <v>224</v>
      </c>
      <c r="B58" s="138" t="s">
        <v>60</v>
      </c>
      <c r="C58" s="163"/>
    </row>
    <row r="59" spans="1:3">
      <c r="A59" s="113">
        <v>225</v>
      </c>
      <c r="B59" s="125" t="s">
        <v>61</v>
      </c>
      <c r="C59" s="163">
        <f>SUM(C60:C97)</f>
        <v>4000</v>
      </c>
    </row>
    <row r="60" spans="1:3">
      <c r="A60" s="64">
        <v>225</v>
      </c>
      <c r="B60" s="121"/>
      <c r="C60" s="27"/>
    </row>
    <row r="61" spans="1:3">
      <c r="A61" s="64">
        <v>225</v>
      </c>
      <c r="B61" s="125"/>
      <c r="C61" s="27"/>
    </row>
    <row r="62" spans="1:3">
      <c r="A62" s="64">
        <v>225</v>
      </c>
      <c r="B62" s="125"/>
      <c r="C62" s="27"/>
    </row>
    <row r="63" spans="1:3">
      <c r="A63" s="64">
        <v>225</v>
      </c>
      <c r="B63" s="121"/>
      <c r="C63" s="27"/>
    </row>
    <row r="64" spans="1:3">
      <c r="A64" s="64">
        <v>225</v>
      </c>
      <c r="B64" s="138"/>
      <c r="C64" s="27"/>
    </row>
    <row r="65" spans="1:3">
      <c r="A65" s="64">
        <v>225</v>
      </c>
      <c r="B65" s="121"/>
      <c r="C65" s="27"/>
    </row>
    <row r="66" spans="1:3">
      <c r="A66" s="64">
        <v>225</v>
      </c>
      <c r="B66" s="121"/>
      <c r="C66" s="27"/>
    </row>
    <row r="67" spans="1:3">
      <c r="A67" s="64">
        <v>225</v>
      </c>
      <c r="B67" s="121"/>
      <c r="C67" s="27"/>
    </row>
    <row r="68" spans="1:3">
      <c r="A68" s="64">
        <v>225</v>
      </c>
      <c r="B68" s="132"/>
      <c r="C68" s="27"/>
    </row>
    <row r="69" spans="1:3">
      <c r="A69" s="64">
        <v>225</v>
      </c>
      <c r="B69" s="121"/>
      <c r="C69" s="27"/>
    </row>
    <row r="70" spans="1:3">
      <c r="A70" s="64">
        <v>225</v>
      </c>
      <c r="B70" s="121"/>
      <c r="C70" s="27"/>
    </row>
    <row r="71" spans="1:3">
      <c r="A71" s="64">
        <v>225</v>
      </c>
      <c r="B71" s="132"/>
      <c r="C71" s="27"/>
    </row>
    <row r="72" spans="1:3">
      <c r="A72" s="64">
        <v>225</v>
      </c>
      <c r="B72" s="121"/>
      <c r="C72" s="27"/>
    </row>
    <row r="73" spans="1:3">
      <c r="A73" s="64">
        <v>225</v>
      </c>
      <c r="B73" s="132"/>
      <c r="C73" s="27"/>
    </row>
    <row r="74" spans="1:3">
      <c r="A74" s="64">
        <v>225</v>
      </c>
      <c r="B74" s="132"/>
      <c r="C74" s="27"/>
    </row>
    <row r="75" spans="1:3">
      <c r="A75" s="64">
        <v>225</v>
      </c>
      <c r="B75" s="125"/>
      <c r="C75" s="27"/>
    </row>
    <row r="76" spans="1:3">
      <c r="A76" s="64">
        <v>225</v>
      </c>
      <c r="B76" s="121"/>
      <c r="C76" s="27"/>
    </row>
    <row r="77" spans="1:3">
      <c r="A77" s="64">
        <v>225</v>
      </c>
      <c r="B77" s="132"/>
      <c r="C77" s="27"/>
    </row>
    <row r="78" spans="1:3">
      <c r="A78" s="64">
        <v>225</v>
      </c>
      <c r="B78" s="132"/>
      <c r="C78" s="27"/>
    </row>
    <row r="79" spans="1:3">
      <c r="A79" s="64">
        <v>225</v>
      </c>
      <c r="B79" s="138"/>
      <c r="C79" s="27"/>
    </row>
    <row r="80" spans="1:3">
      <c r="A80" s="64"/>
      <c r="B80" s="138"/>
      <c r="C80" s="27"/>
    </row>
    <row r="81" spans="1:3">
      <c r="A81" s="55">
        <v>225</v>
      </c>
      <c r="B81" s="139" t="s">
        <v>269</v>
      </c>
      <c r="C81" s="167">
        <v>4000</v>
      </c>
    </row>
    <row r="82" spans="1:3">
      <c r="A82" s="55">
        <v>225</v>
      </c>
      <c r="B82" s="140"/>
      <c r="C82" s="167"/>
    </row>
    <row r="83" spans="1:3">
      <c r="A83" s="55">
        <v>225</v>
      </c>
      <c r="B83" s="140"/>
      <c r="C83" s="167"/>
    </row>
    <row r="84" spans="1:3">
      <c r="A84" s="55">
        <v>225</v>
      </c>
      <c r="B84" s="140"/>
      <c r="C84" s="167"/>
    </row>
    <row r="85" spans="1:3">
      <c r="A85" s="55">
        <v>225</v>
      </c>
      <c r="B85" s="141"/>
      <c r="C85" s="167"/>
    </row>
    <row r="86" spans="1:3">
      <c r="A86" s="55">
        <v>225</v>
      </c>
      <c r="B86" s="141"/>
      <c r="C86" s="167"/>
    </row>
    <row r="87" spans="1:3" ht="25.5">
      <c r="A87" s="55">
        <v>225</v>
      </c>
      <c r="B87" s="128" t="s">
        <v>0</v>
      </c>
      <c r="C87" s="167"/>
    </row>
    <row r="88" spans="1:3">
      <c r="A88" s="64">
        <v>225</v>
      </c>
      <c r="B88" s="121"/>
      <c r="C88" s="27"/>
    </row>
    <row r="89" spans="1:3">
      <c r="A89" s="64">
        <v>225</v>
      </c>
      <c r="B89" s="138"/>
      <c r="C89" s="27"/>
    </row>
    <row r="90" spans="1:3">
      <c r="A90" s="64">
        <v>225</v>
      </c>
      <c r="B90" s="125"/>
      <c r="C90" s="27"/>
    </row>
    <row r="91" spans="1:3">
      <c r="A91" s="64">
        <v>225</v>
      </c>
      <c r="B91" s="138"/>
      <c r="C91" s="27"/>
    </row>
    <row r="92" spans="1:3">
      <c r="A92" s="64">
        <v>225</v>
      </c>
      <c r="B92" s="123"/>
      <c r="C92" s="27"/>
    </row>
    <row r="93" spans="1:3">
      <c r="A93" s="64">
        <v>225</v>
      </c>
      <c r="B93" s="138"/>
      <c r="C93" s="27"/>
    </row>
    <row r="94" spans="1:3">
      <c r="A94" s="64">
        <v>225</v>
      </c>
      <c r="B94" s="132"/>
      <c r="C94" s="27"/>
    </row>
    <row r="95" spans="1:3">
      <c r="A95" s="142">
        <v>225</v>
      </c>
      <c r="B95" s="138"/>
      <c r="C95" s="27"/>
    </row>
    <row r="96" spans="1:3">
      <c r="A96" s="143">
        <v>225</v>
      </c>
      <c r="B96" s="144"/>
      <c r="C96" s="27"/>
    </row>
    <row r="97" spans="1:3">
      <c r="A97" s="143"/>
      <c r="B97" s="144"/>
      <c r="C97" s="27"/>
    </row>
    <row r="98" spans="1:3">
      <c r="A98" s="143"/>
      <c r="B98" s="144"/>
      <c r="C98" s="27"/>
    </row>
    <row r="99" spans="1:3">
      <c r="A99" s="143"/>
      <c r="B99" s="144"/>
      <c r="C99" s="27"/>
    </row>
    <row r="100" spans="1:3">
      <c r="A100" s="143"/>
      <c r="B100" s="144"/>
      <c r="C100" s="27"/>
    </row>
    <row r="101" spans="1:3">
      <c r="A101" s="111">
        <v>226</v>
      </c>
      <c r="B101" s="112" t="s">
        <v>96</v>
      </c>
      <c r="C101" s="162">
        <f>SUM(C102:C153)</f>
        <v>15000</v>
      </c>
    </row>
    <row r="102" spans="1:3">
      <c r="A102" s="64">
        <v>226</v>
      </c>
      <c r="B102" s="121"/>
      <c r="C102" s="27"/>
    </row>
    <row r="103" spans="1:3">
      <c r="A103" s="64">
        <v>226</v>
      </c>
      <c r="B103" s="121"/>
      <c r="C103" s="27"/>
    </row>
    <row r="104" spans="1:3">
      <c r="A104" s="64">
        <v>226</v>
      </c>
      <c r="B104" s="125"/>
      <c r="C104" s="27"/>
    </row>
    <row r="105" spans="1:3">
      <c r="A105" s="64">
        <v>226</v>
      </c>
      <c r="B105" s="121"/>
      <c r="C105" s="27"/>
    </row>
    <row r="106" spans="1:3">
      <c r="A106" s="64">
        <v>226</v>
      </c>
      <c r="B106" s="121"/>
      <c r="C106" s="27"/>
    </row>
    <row r="107" spans="1:3">
      <c r="A107" s="64">
        <v>226</v>
      </c>
      <c r="B107" s="132"/>
      <c r="C107" s="27"/>
    </row>
    <row r="108" spans="1:3" ht="127.5">
      <c r="A108" s="55">
        <v>226</v>
      </c>
      <c r="B108" s="128" t="s">
        <v>270</v>
      </c>
      <c r="C108" s="167"/>
    </row>
    <row r="109" spans="1:3">
      <c r="A109" s="55">
        <v>226</v>
      </c>
      <c r="B109" s="139"/>
      <c r="C109" s="167"/>
    </row>
    <row r="110" spans="1:3">
      <c r="A110" s="55">
        <v>226</v>
      </c>
      <c r="B110" s="128"/>
      <c r="C110" s="167"/>
    </row>
    <row r="111" spans="1:3">
      <c r="A111" s="55">
        <v>226</v>
      </c>
      <c r="B111" s="145"/>
      <c r="C111" s="167"/>
    </row>
    <row r="112" spans="1:3">
      <c r="A112" s="55">
        <v>226</v>
      </c>
      <c r="B112" s="146"/>
      <c r="C112" s="167"/>
    </row>
    <row r="113" spans="1:3">
      <c r="A113" s="55">
        <v>226</v>
      </c>
      <c r="B113" s="146"/>
      <c r="C113" s="167"/>
    </row>
    <row r="114" spans="1:3">
      <c r="A114" s="55">
        <v>226</v>
      </c>
      <c r="B114" s="145"/>
      <c r="C114" s="167"/>
    </row>
    <row r="115" spans="1:3">
      <c r="A115" s="55">
        <v>226</v>
      </c>
      <c r="B115" s="141"/>
      <c r="C115" s="167"/>
    </row>
    <row r="116" spans="1:3">
      <c r="A116" s="55">
        <v>226</v>
      </c>
      <c r="B116" s="128"/>
      <c r="C116" s="167"/>
    </row>
    <row r="117" spans="1:3">
      <c r="A117" s="55">
        <v>226</v>
      </c>
      <c r="B117" s="140"/>
      <c r="C117" s="167"/>
    </row>
    <row r="118" spans="1:3">
      <c r="A118" s="55">
        <v>226</v>
      </c>
      <c r="B118" s="140"/>
      <c r="C118" s="167"/>
    </row>
    <row r="119" spans="1:3">
      <c r="A119" s="55">
        <v>226</v>
      </c>
      <c r="B119" s="140"/>
      <c r="C119" s="167"/>
    </row>
    <row r="120" spans="1:3">
      <c r="A120" s="55">
        <v>226</v>
      </c>
      <c r="B120" s="139"/>
      <c r="C120" s="167"/>
    </row>
    <row r="121" spans="1:3">
      <c r="A121" s="55">
        <v>226</v>
      </c>
      <c r="B121" s="140"/>
      <c r="C121" s="167"/>
    </row>
    <row r="122" spans="1:3">
      <c r="A122" s="55">
        <v>226</v>
      </c>
      <c r="B122" s="141"/>
      <c r="C122" s="167"/>
    </row>
    <row r="123" spans="1:3">
      <c r="A123" s="55">
        <v>226</v>
      </c>
      <c r="B123" s="128"/>
      <c r="C123" s="167"/>
    </row>
    <row r="124" spans="1:3">
      <c r="A124" s="55">
        <v>226</v>
      </c>
      <c r="B124" s="141"/>
      <c r="C124" s="167"/>
    </row>
    <row r="125" spans="1:3">
      <c r="A125" s="55">
        <v>226</v>
      </c>
      <c r="B125" s="128"/>
      <c r="C125" s="167"/>
    </row>
    <row r="126" spans="1:3">
      <c r="A126" s="55">
        <v>226</v>
      </c>
      <c r="B126" s="139" t="s">
        <v>13</v>
      </c>
      <c r="C126" s="167"/>
    </row>
    <row r="127" spans="1:3" ht="25.5">
      <c r="A127" s="55">
        <v>226</v>
      </c>
      <c r="B127" s="147" t="s">
        <v>1</v>
      </c>
      <c r="C127" s="167">
        <v>15000</v>
      </c>
    </row>
    <row r="128" spans="1:3">
      <c r="A128" s="55">
        <v>226</v>
      </c>
      <c r="B128" s="141"/>
      <c r="C128" s="167"/>
    </row>
    <row r="129" spans="1:3">
      <c r="A129" s="55">
        <v>226</v>
      </c>
      <c r="B129" s="139"/>
      <c r="C129" s="167"/>
    </row>
    <row r="130" spans="1:3">
      <c r="A130" s="55">
        <v>226</v>
      </c>
      <c r="B130" s="139"/>
      <c r="C130" s="167"/>
    </row>
    <row r="131" spans="1:3">
      <c r="A131" s="55">
        <v>226</v>
      </c>
      <c r="B131" s="140"/>
      <c r="C131" s="167"/>
    </row>
    <row r="132" spans="1:3" ht="51">
      <c r="A132" s="55">
        <v>226</v>
      </c>
      <c r="B132" s="128" t="s">
        <v>14</v>
      </c>
      <c r="C132" s="167"/>
    </row>
    <row r="133" spans="1:3">
      <c r="A133" s="55">
        <v>226</v>
      </c>
      <c r="B133" s="139"/>
      <c r="C133" s="167"/>
    </row>
    <row r="134" spans="1:3">
      <c r="A134" s="55">
        <v>226</v>
      </c>
      <c r="B134" s="140"/>
      <c r="C134" s="167"/>
    </row>
    <row r="135" spans="1:3">
      <c r="A135" s="55">
        <v>226</v>
      </c>
      <c r="B135" s="141"/>
      <c r="C135" s="167"/>
    </row>
    <row r="136" spans="1:3">
      <c r="A136" s="55">
        <v>226</v>
      </c>
      <c r="B136" s="140"/>
      <c r="C136" s="167"/>
    </row>
    <row r="137" spans="1:3">
      <c r="A137" s="55">
        <v>226</v>
      </c>
      <c r="B137" s="140"/>
      <c r="C137" s="167"/>
    </row>
    <row r="138" spans="1:3">
      <c r="A138" s="55">
        <v>226</v>
      </c>
      <c r="B138" s="140"/>
      <c r="C138" s="167"/>
    </row>
    <row r="139" spans="1:3">
      <c r="A139" s="55">
        <v>226</v>
      </c>
      <c r="B139" s="140"/>
      <c r="C139" s="167"/>
    </row>
    <row r="140" spans="1:3">
      <c r="A140" s="55">
        <v>226</v>
      </c>
      <c r="B140" s="140"/>
      <c r="C140" s="167"/>
    </row>
    <row r="141" spans="1:3" ht="15">
      <c r="A141" s="55">
        <v>226</v>
      </c>
      <c r="B141" s="148"/>
      <c r="C141" s="167"/>
    </row>
    <row r="142" spans="1:3">
      <c r="A142" s="55">
        <v>226</v>
      </c>
      <c r="B142" s="140"/>
      <c r="C142" s="167"/>
    </row>
    <row r="143" spans="1:3">
      <c r="A143" s="55">
        <v>226</v>
      </c>
      <c r="B143" s="140"/>
      <c r="C143" s="167"/>
    </row>
    <row r="144" spans="1:3">
      <c r="A144" s="55">
        <v>226</v>
      </c>
      <c r="B144" s="140"/>
      <c r="C144" s="167"/>
    </row>
    <row r="145" spans="1:3">
      <c r="A145" s="55">
        <v>226</v>
      </c>
      <c r="B145" s="141"/>
      <c r="C145" s="167"/>
    </row>
    <row r="146" spans="1:3">
      <c r="A146" s="55">
        <v>226</v>
      </c>
      <c r="B146" s="141"/>
      <c r="C146" s="167"/>
    </row>
    <row r="147" spans="1:3">
      <c r="A147" s="55">
        <v>226</v>
      </c>
      <c r="B147" s="140"/>
      <c r="C147" s="167"/>
    </row>
    <row r="148" spans="1:3">
      <c r="A148" s="55">
        <v>226</v>
      </c>
      <c r="B148" s="141"/>
      <c r="C148" s="167"/>
    </row>
    <row r="149" spans="1:3">
      <c r="A149" s="55">
        <v>226</v>
      </c>
      <c r="B149" s="140"/>
      <c r="C149" s="167"/>
    </row>
    <row r="150" spans="1:3">
      <c r="A150" s="55">
        <v>226</v>
      </c>
      <c r="B150" s="141"/>
      <c r="C150" s="167"/>
    </row>
    <row r="151" spans="1:3">
      <c r="A151" s="55">
        <v>226</v>
      </c>
      <c r="B151" s="139"/>
      <c r="C151" s="167"/>
    </row>
    <row r="152" spans="1:3" ht="38.25">
      <c r="A152" s="55">
        <v>226</v>
      </c>
      <c r="B152" s="128" t="s">
        <v>12</v>
      </c>
      <c r="C152" s="167"/>
    </row>
    <row r="153" spans="1:3">
      <c r="A153" s="64">
        <v>226</v>
      </c>
      <c r="B153" s="149"/>
      <c r="C153" s="27"/>
    </row>
    <row r="154" spans="1:3" ht="38.25">
      <c r="A154" s="111">
        <v>241</v>
      </c>
      <c r="B154" s="150" t="s">
        <v>138</v>
      </c>
      <c r="C154" s="162"/>
    </row>
    <row r="155" spans="1:3" ht="25.5">
      <c r="A155" s="111">
        <v>262</v>
      </c>
      <c r="B155" s="150" t="s">
        <v>139</v>
      </c>
      <c r="C155" s="162">
        <f>SUM(C156:C160)</f>
        <v>0</v>
      </c>
    </row>
    <row r="156" spans="1:3">
      <c r="A156" s="64">
        <v>262</v>
      </c>
      <c r="B156" s="121"/>
      <c r="C156" s="27"/>
    </row>
    <row r="157" spans="1:3">
      <c r="A157" s="64">
        <v>262</v>
      </c>
      <c r="B157" s="121"/>
      <c r="C157" s="27"/>
    </row>
    <row r="158" spans="1:3">
      <c r="A158" s="64"/>
      <c r="B158" s="121"/>
      <c r="C158" s="27"/>
    </row>
    <row r="159" spans="1:3">
      <c r="A159" s="64"/>
      <c r="B159" s="132"/>
      <c r="C159" s="27"/>
    </row>
    <row r="160" spans="1:3">
      <c r="A160" s="64">
        <v>262</v>
      </c>
      <c r="B160" s="122"/>
      <c r="C160" s="27"/>
    </row>
    <row r="161" spans="1:3">
      <c r="A161" s="111">
        <v>290</v>
      </c>
      <c r="B161" s="112" t="s">
        <v>143</v>
      </c>
      <c r="C161" s="162">
        <f>SUM(C162:C174)</f>
        <v>0</v>
      </c>
    </row>
    <row r="162" spans="1:3">
      <c r="A162" s="64">
        <v>290</v>
      </c>
      <c r="B162" s="121"/>
      <c r="C162" s="27"/>
    </row>
    <row r="163" spans="1:3">
      <c r="A163" s="64">
        <v>290</v>
      </c>
      <c r="B163" s="121"/>
      <c r="C163" s="27"/>
    </row>
    <row r="164" spans="1:3">
      <c r="A164" s="64">
        <v>290</v>
      </c>
      <c r="B164" s="132"/>
      <c r="C164" s="27"/>
    </row>
    <row r="165" spans="1:3">
      <c r="A165" s="64">
        <v>290</v>
      </c>
      <c r="B165" s="132"/>
      <c r="C165" s="27"/>
    </row>
    <row r="166" spans="1:3">
      <c r="A166" s="64">
        <v>290</v>
      </c>
      <c r="B166" s="132"/>
      <c r="C166" s="27"/>
    </row>
    <row r="167" spans="1:3">
      <c r="A167" s="64">
        <v>290</v>
      </c>
      <c r="B167" s="125"/>
      <c r="C167" s="27"/>
    </row>
    <row r="168" spans="1:3">
      <c r="A168" s="135">
        <v>290</v>
      </c>
      <c r="B168" s="121"/>
      <c r="C168" s="170"/>
    </row>
    <row r="169" spans="1:3">
      <c r="A169" s="64">
        <v>290</v>
      </c>
      <c r="B169" s="123"/>
      <c r="C169" s="27"/>
    </row>
    <row r="170" spans="1:3">
      <c r="A170" s="64">
        <v>290</v>
      </c>
      <c r="B170" s="125"/>
      <c r="C170" s="27"/>
    </row>
    <row r="171" spans="1:3">
      <c r="A171" s="64">
        <v>290</v>
      </c>
      <c r="B171" s="123"/>
      <c r="C171" s="27"/>
    </row>
    <row r="172" spans="1:3">
      <c r="A172" s="64">
        <v>290</v>
      </c>
      <c r="B172" s="123"/>
      <c r="C172" s="27"/>
    </row>
    <row r="173" spans="1:3">
      <c r="A173" s="64">
        <v>290</v>
      </c>
      <c r="B173" s="123"/>
      <c r="C173" s="27"/>
    </row>
    <row r="174" spans="1:3">
      <c r="A174" s="64">
        <v>290</v>
      </c>
      <c r="B174" s="123"/>
      <c r="C174" s="27"/>
    </row>
    <row r="175" spans="1:3">
      <c r="A175" s="111">
        <v>300</v>
      </c>
      <c r="B175" s="150" t="s">
        <v>155</v>
      </c>
      <c r="C175" s="162">
        <f>C176+C193+C194</f>
        <v>76100</v>
      </c>
    </row>
    <row r="176" spans="1:3" ht="25.5">
      <c r="A176" s="111">
        <v>310</v>
      </c>
      <c r="B176" s="150" t="s">
        <v>156</v>
      </c>
      <c r="C176" s="162">
        <f>SUM(C177:C192)</f>
        <v>40000</v>
      </c>
    </row>
    <row r="177" spans="1:3" ht="63.75">
      <c r="A177" s="55">
        <v>310</v>
      </c>
      <c r="B177" s="128" t="s">
        <v>2</v>
      </c>
      <c r="C177" s="167"/>
    </row>
    <row r="178" spans="1:3" ht="38.25">
      <c r="A178" s="55">
        <v>310</v>
      </c>
      <c r="B178" s="128" t="s">
        <v>3</v>
      </c>
      <c r="C178" s="167"/>
    </row>
    <row r="179" spans="1:3">
      <c r="A179" s="55">
        <v>310</v>
      </c>
      <c r="B179" s="140"/>
      <c r="C179" s="167"/>
    </row>
    <row r="180" spans="1:3">
      <c r="A180" s="55">
        <v>310</v>
      </c>
      <c r="B180" s="140"/>
      <c r="C180" s="167"/>
    </row>
    <row r="181" spans="1:3">
      <c r="A181" s="55">
        <v>310</v>
      </c>
      <c r="B181" s="141"/>
      <c r="C181" s="167"/>
    </row>
    <row r="182" spans="1:3">
      <c r="A182" s="55">
        <v>310</v>
      </c>
      <c r="B182" s="141"/>
      <c r="C182" s="167"/>
    </row>
    <row r="183" spans="1:3" ht="38.25">
      <c r="A183" s="55">
        <v>310</v>
      </c>
      <c r="B183" s="128" t="s">
        <v>4</v>
      </c>
      <c r="C183" s="167">
        <v>10000</v>
      </c>
    </row>
    <row r="184" spans="1:3">
      <c r="A184" s="55">
        <v>310</v>
      </c>
      <c r="B184" s="141"/>
      <c r="C184" s="167"/>
    </row>
    <row r="185" spans="1:3">
      <c r="A185" s="55">
        <v>310</v>
      </c>
      <c r="B185" s="141"/>
      <c r="C185" s="167"/>
    </row>
    <row r="186" spans="1:3">
      <c r="A186" s="55">
        <v>310</v>
      </c>
      <c r="B186" s="141"/>
      <c r="C186" s="167"/>
    </row>
    <row r="187" spans="1:3">
      <c r="A187" s="55">
        <v>310</v>
      </c>
      <c r="B187" s="141"/>
      <c r="C187" s="167"/>
    </row>
    <row r="188" spans="1:3" ht="25.5">
      <c r="A188" s="55">
        <v>310</v>
      </c>
      <c r="B188" s="128" t="s">
        <v>310</v>
      </c>
      <c r="C188" s="167"/>
    </row>
    <row r="189" spans="1:3">
      <c r="A189" s="55">
        <v>310</v>
      </c>
      <c r="B189" s="128" t="s">
        <v>309</v>
      </c>
      <c r="C189" s="167">
        <v>30000</v>
      </c>
    </row>
    <row r="190" spans="1:3">
      <c r="A190" s="55">
        <v>310</v>
      </c>
      <c r="B190" s="141"/>
      <c r="C190" s="167"/>
    </row>
    <row r="191" spans="1:3" ht="63.75">
      <c r="A191" s="55">
        <v>310</v>
      </c>
      <c r="B191" s="128" t="s">
        <v>271</v>
      </c>
      <c r="C191" s="167"/>
    </row>
    <row r="192" spans="1:3" ht="38.25">
      <c r="A192" s="55">
        <v>310</v>
      </c>
      <c r="B192" s="128" t="s">
        <v>5</v>
      </c>
      <c r="C192" s="167"/>
    </row>
    <row r="193" spans="1:3" ht="25.5">
      <c r="A193" s="111">
        <v>320</v>
      </c>
      <c r="B193" s="150" t="s">
        <v>164</v>
      </c>
      <c r="C193" s="162"/>
    </row>
    <row r="194" spans="1:3" ht="25.5">
      <c r="A194" s="111">
        <v>340</v>
      </c>
      <c r="B194" s="150" t="s">
        <v>165</v>
      </c>
      <c r="C194" s="162">
        <f>SUM(C195:C224)</f>
        <v>36100</v>
      </c>
    </row>
    <row r="195" spans="1:3">
      <c r="A195" s="64">
        <v>340</v>
      </c>
      <c r="B195" s="121" t="s">
        <v>246</v>
      </c>
      <c r="C195" s="27"/>
    </row>
    <row r="196" spans="1:3">
      <c r="A196" s="64">
        <v>340</v>
      </c>
      <c r="B196" s="121"/>
      <c r="C196" s="27"/>
    </row>
    <row r="197" spans="1:3">
      <c r="A197" s="64">
        <v>340</v>
      </c>
      <c r="B197" s="132"/>
      <c r="C197" s="27"/>
    </row>
    <row r="198" spans="1:3">
      <c r="A198" s="64">
        <v>340</v>
      </c>
      <c r="B198" s="132"/>
      <c r="C198" s="27"/>
    </row>
    <row r="199" spans="1:3">
      <c r="A199" s="64">
        <v>340</v>
      </c>
      <c r="B199" s="132"/>
      <c r="C199" s="27"/>
    </row>
    <row r="200" spans="1:3">
      <c r="A200" s="64">
        <v>340</v>
      </c>
      <c r="B200" s="132"/>
      <c r="C200" s="27"/>
    </row>
    <row r="201" spans="1:3">
      <c r="A201" s="64">
        <v>340</v>
      </c>
      <c r="B201" s="132"/>
      <c r="C201" s="27"/>
    </row>
    <row r="202" spans="1:3">
      <c r="A202" s="64">
        <v>340</v>
      </c>
      <c r="B202" s="132"/>
      <c r="C202" s="27"/>
    </row>
    <row r="203" spans="1:3">
      <c r="A203" s="64">
        <v>340</v>
      </c>
      <c r="B203" s="132"/>
      <c r="C203" s="27"/>
    </row>
    <row r="204" spans="1:3">
      <c r="A204" s="64">
        <v>340</v>
      </c>
      <c r="B204" s="151"/>
      <c r="C204" s="27"/>
    </row>
    <row r="205" spans="1:3">
      <c r="A205" s="64">
        <v>340</v>
      </c>
      <c r="B205" s="132"/>
      <c r="C205" s="27"/>
    </row>
    <row r="206" spans="1:3">
      <c r="A206" s="64">
        <v>340</v>
      </c>
      <c r="B206" s="125"/>
      <c r="C206" s="27"/>
    </row>
    <row r="207" spans="1:3">
      <c r="A207" s="64">
        <v>340</v>
      </c>
      <c r="B207" s="125"/>
      <c r="C207" s="27"/>
    </row>
    <row r="208" spans="1:3" ht="38.25">
      <c r="A208" s="55">
        <v>340</v>
      </c>
      <c r="B208" s="128" t="s">
        <v>6</v>
      </c>
      <c r="C208" s="167">
        <v>36100</v>
      </c>
    </row>
    <row r="209" spans="1:3">
      <c r="A209" s="55">
        <v>340</v>
      </c>
      <c r="B209" s="141"/>
      <c r="C209" s="167"/>
    </row>
    <row r="210" spans="1:3">
      <c r="A210" s="55">
        <v>340</v>
      </c>
      <c r="B210" s="141"/>
      <c r="C210" s="167"/>
    </row>
    <row r="211" spans="1:3">
      <c r="A211" s="55">
        <v>340</v>
      </c>
      <c r="B211" s="141"/>
      <c r="C211" s="167"/>
    </row>
    <row r="212" spans="1:3" ht="38.25">
      <c r="A212" s="55">
        <v>340</v>
      </c>
      <c r="B212" s="128" t="s">
        <v>254</v>
      </c>
      <c r="C212" s="167"/>
    </row>
    <row r="213" spans="1:3">
      <c r="A213" s="55">
        <v>340</v>
      </c>
      <c r="B213" s="141"/>
      <c r="C213" s="167"/>
    </row>
    <row r="214" spans="1:3">
      <c r="A214" s="55">
        <v>340</v>
      </c>
      <c r="B214" s="140"/>
      <c r="C214" s="167"/>
    </row>
    <row r="215" spans="1:3">
      <c r="A215" s="55">
        <v>340</v>
      </c>
      <c r="B215" s="140"/>
      <c r="C215" s="167"/>
    </row>
    <row r="216" spans="1:3">
      <c r="A216" s="55">
        <v>340</v>
      </c>
      <c r="B216" s="141"/>
      <c r="C216" s="167"/>
    </row>
    <row r="217" spans="1:3" ht="25.5">
      <c r="A217" s="55">
        <v>340</v>
      </c>
      <c r="B217" s="128" t="s">
        <v>181</v>
      </c>
      <c r="C217" s="167"/>
    </row>
    <row r="218" spans="1:3">
      <c r="A218" s="55">
        <v>340</v>
      </c>
      <c r="B218" s="128"/>
      <c r="C218" s="167"/>
    </row>
    <row r="219" spans="1:3">
      <c r="A219" s="55">
        <v>340</v>
      </c>
      <c r="B219" s="128" t="s">
        <v>7</v>
      </c>
      <c r="C219" s="167"/>
    </row>
    <row r="220" spans="1:3" ht="51">
      <c r="A220" s="55">
        <v>340</v>
      </c>
      <c r="B220" s="128" t="s">
        <v>15</v>
      </c>
      <c r="C220" s="167"/>
    </row>
    <row r="221" spans="1:3">
      <c r="A221" s="64">
        <v>340</v>
      </c>
      <c r="B221" s="121"/>
      <c r="C221" s="27"/>
    </row>
    <row r="222" spans="1:3">
      <c r="A222" s="64">
        <v>340</v>
      </c>
      <c r="B222" s="121"/>
      <c r="C222" s="27"/>
    </row>
    <row r="223" spans="1:3">
      <c r="A223" s="64">
        <v>340</v>
      </c>
      <c r="B223" s="152"/>
      <c r="C223" s="27"/>
    </row>
    <row r="224" spans="1:3">
      <c r="A224" s="64">
        <v>340</v>
      </c>
      <c r="B224" s="125"/>
      <c r="C224" s="27"/>
    </row>
    <row r="225" spans="1:3">
      <c r="A225" s="115"/>
      <c r="B225" s="116" t="s">
        <v>8</v>
      </c>
      <c r="C225" s="164">
        <f>C175+C161+C155+C154+C33+C10</f>
        <v>9504000</v>
      </c>
    </row>
    <row r="226" spans="1:3">
      <c r="A226" s="153"/>
      <c r="B226" s="154"/>
      <c r="C226" s="172">
        <f>C194+C193+C176+C161+C155+C154+C101+C59+C58+C49+C44+C34+C31+C24+C11</f>
        <v>9504000</v>
      </c>
    </row>
    <row r="227" spans="1:3">
      <c r="A227" s="155"/>
      <c r="B227" s="151"/>
      <c r="C227" s="172">
        <f>C11+C25+C26+C27+C28+C29+C31+C35+C36+C37+C38+C39+C40+C41+C42+C43+C45+C46+C47+C48+C58+C60+C61+C62+C63+C64+C65+C66+C67+C68+C69+C70+C71+C72+C73+C74+C75+C76+C77+C78+C79+C81+C82+C83+C84+C85+C86+C87+C88+C89+C90+C91+C92+C93+C94+C95+C96+C97+C102+C103+C104+C105+C106+C107+C108+C109+C110+C111+C112+C113+C114+C115+C116+C117+C118+C119+C120+C121+C122+C123+C124+C125+C126+C127+C128+C129+C130+C131+C132+C133+C134+C135+C136+C137+C138+C139+C140+C141+C142+C143+C144+C145+C146+C147+C148+C149+C150+C151+C152+C153+C154+C156+C157+C158+C159+C160+C162+C163+C164+C165+C166+C167+C168+C169+C170+C171+C172+C173+C174+C177+C178+C179+C180+C181+C182+C183+C184+C185+C186+C187+C188+C189+C190+C191+C192+C193+C195+C196+C197+C198+C199+C200+C201+C202+C203+C204+C205+C206+C207+C208+C209+C210+C211+C212+C213+C214+C215+C216+C217+C218+C219+C220+C221+C222+C223+C224+SUM(C50:C57)</f>
        <v>9504000</v>
      </c>
    </row>
    <row r="228" spans="1:3">
      <c r="A228" s="156"/>
      <c r="B228" s="157" t="s">
        <v>272</v>
      </c>
      <c r="C228" s="266">
        <v>95100</v>
      </c>
    </row>
    <row r="229" spans="1:3">
      <c r="A229" s="155"/>
      <c r="B229" s="158" t="s">
        <v>273</v>
      </c>
      <c r="C229" s="158">
        <f>C228-C24-C33-C175</f>
        <v>0</v>
      </c>
    </row>
    <row r="230" spans="1:3">
      <c r="A230" s="155"/>
      <c r="B230" s="158" t="s">
        <v>273</v>
      </c>
      <c r="C230" s="173">
        <f>C225-C11-C31-C228</f>
        <v>0</v>
      </c>
    </row>
    <row r="231" spans="1:3">
      <c r="A231" s="155"/>
      <c r="B231" s="157" t="s">
        <v>274</v>
      </c>
      <c r="C231" s="267">
        <v>9504000</v>
      </c>
    </row>
    <row r="232" spans="1:3">
      <c r="A232" s="155"/>
      <c r="B232" s="158" t="s">
        <v>273</v>
      </c>
      <c r="C232" s="158">
        <f>C231-C225</f>
        <v>0</v>
      </c>
    </row>
    <row r="233" spans="1:3">
      <c r="A233" s="155"/>
      <c r="B233" s="157" t="s">
        <v>275</v>
      </c>
      <c r="C233" s="174">
        <f>C228/C231*100</f>
        <v>1.0006313131313131</v>
      </c>
    </row>
  </sheetData>
  <mergeCells count="1">
    <mergeCell ref="A1:C1"/>
  </mergeCells>
  <phoneticPr fontId="8" type="noConversion"/>
  <pageMargins left="0.43307086614173229" right="0.27559055118110237" top="0.39370078740157483" bottom="0.35433070866141736" header="0.15748031496062992" footer="0.2362204724409449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66FF66"/>
  </sheetPr>
  <dimension ref="A2:Z207"/>
  <sheetViews>
    <sheetView topLeftCell="A172" workbookViewId="0">
      <selection activeCell="C204" sqref="C204"/>
    </sheetView>
  </sheetViews>
  <sheetFormatPr defaultRowHeight="12.75" outlineLevelRow="1"/>
  <cols>
    <col min="1" max="1" width="8.5703125" style="11" bestFit="1" customWidth="1"/>
    <col min="2" max="2" width="46.5703125" style="74" customWidth="1"/>
    <col min="3" max="3" width="13.5703125" customWidth="1"/>
    <col min="4" max="4" width="13.42578125" customWidth="1"/>
  </cols>
  <sheetData>
    <row r="2" spans="1:26" s="8" customFormat="1" ht="107.25" customHeight="1">
      <c r="A2" s="30">
        <v>2020</v>
      </c>
      <c r="B2" s="3" t="s">
        <v>17</v>
      </c>
      <c r="C2" s="21" t="s">
        <v>311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s="34" customFormat="1" ht="30.75" customHeight="1">
      <c r="A3" s="12"/>
      <c r="B3" s="3"/>
      <c r="C3" s="32">
        <v>749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>
      <c r="A4" s="35">
        <v>210</v>
      </c>
      <c r="B4" s="35" t="s">
        <v>23</v>
      </c>
      <c r="C4" s="36">
        <f>C5+C6+C12</f>
        <v>0</v>
      </c>
    </row>
    <row r="5" spans="1:26" hidden="1">
      <c r="A5" s="4">
        <v>211</v>
      </c>
      <c r="B5" s="37" t="s">
        <v>24</v>
      </c>
      <c r="C5" s="38"/>
    </row>
    <row r="6" spans="1:26" hidden="1">
      <c r="A6" s="4">
        <v>212</v>
      </c>
      <c r="B6" s="37" t="s">
        <v>32</v>
      </c>
      <c r="C6" s="38">
        <f>SUM(C7:C11)</f>
        <v>0</v>
      </c>
    </row>
    <row r="7" spans="1:26" hidden="1">
      <c r="A7" s="14">
        <v>212</v>
      </c>
      <c r="B7" s="39" t="s">
        <v>33</v>
      </c>
      <c r="C7" s="25"/>
    </row>
    <row r="8" spans="1:26" hidden="1">
      <c r="A8" s="14">
        <v>212</v>
      </c>
      <c r="B8" s="39" t="s">
        <v>187</v>
      </c>
      <c r="C8" s="25"/>
    </row>
    <row r="9" spans="1:26" ht="33.75" hidden="1">
      <c r="A9" s="14">
        <v>212</v>
      </c>
      <c r="B9" s="40" t="s">
        <v>188</v>
      </c>
      <c r="C9" s="25"/>
    </row>
    <row r="10" spans="1:26" hidden="1">
      <c r="A10" s="14">
        <v>212</v>
      </c>
      <c r="B10" s="41"/>
      <c r="C10" s="25"/>
    </row>
    <row r="11" spans="1:26" s="43" customFormat="1" hidden="1">
      <c r="A11" s="14">
        <v>212</v>
      </c>
      <c r="B11" s="42"/>
      <c r="C11" s="25"/>
    </row>
    <row r="12" spans="1:26" s="43" customFormat="1" ht="11.25" hidden="1" customHeight="1">
      <c r="A12" s="4">
        <v>213</v>
      </c>
      <c r="B12" s="37" t="s">
        <v>35</v>
      </c>
      <c r="C12" s="38"/>
    </row>
    <row r="13" spans="1:26" s="43" customFormat="1" hidden="1">
      <c r="A13" s="4"/>
      <c r="B13" s="37" t="s">
        <v>189</v>
      </c>
      <c r="C13" s="38">
        <f>C5*0.302</f>
        <v>0</v>
      </c>
    </row>
    <row r="14" spans="1:26" s="43" customFormat="1" hidden="1">
      <c r="A14" s="44">
        <v>220</v>
      </c>
      <c r="B14" s="45" t="s">
        <v>37</v>
      </c>
      <c r="C14" s="46">
        <f>C15+C25+C30+C37+C38+C76</f>
        <v>0</v>
      </c>
    </row>
    <row r="15" spans="1:26" s="47" customFormat="1" hidden="1">
      <c r="A15" s="4">
        <v>221</v>
      </c>
      <c r="B15" s="37" t="s">
        <v>38</v>
      </c>
      <c r="C15" s="38">
        <f xml:space="preserve"> SUM(C16:C24)</f>
        <v>0</v>
      </c>
    </row>
    <row r="16" spans="1:26" s="47" customFormat="1" hidden="1">
      <c r="A16" s="14">
        <v>221</v>
      </c>
      <c r="B16" s="39" t="s">
        <v>39</v>
      </c>
      <c r="C16" s="25"/>
    </row>
    <row r="17" spans="1:3" s="47" customFormat="1" hidden="1">
      <c r="A17" s="14">
        <v>221</v>
      </c>
      <c r="B17" s="39" t="s">
        <v>40</v>
      </c>
      <c r="C17" s="25"/>
    </row>
    <row r="18" spans="1:3" s="43" customFormat="1" hidden="1">
      <c r="A18" s="14">
        <v>221</v>
      </c>
      <c r="B18" s="39" t="s">
        <v>190</v>
      </c>
      <c r="C18" s="25"/>
    </row>
    <row r="19" spans="1:3" s="43" customFormat="1" ht="22.5" hidden="1">
      <c r="A19" s="14">
        <v>221</v>
      </c>
      <c r="B19" s="40" t="s">
        <v>42</v>
      </c>
      <c r="C19" s="25"/>
    </row>
    <row r="20" spans="1:3" s="43" customFormat="1" hidden="1">
      <c r="A20" s="14">
        <v>221</v>
      </c>
      <c r="B20" s="40" t="s">
        <v>43</v>
      </c>
      <c r="C20" s="25"/>
    </row>
    <row r="21" spans="1:3" s="43" customFormat="1" hidden="1">
      <c r="A21" s="14">
        <v>221</v>
      </c>
      <c r="B21" s="39" t="s">
        <v>44</v>
      </c>
      <c r="C21" s="25"/>
    </row>
    <row r="22" spans="1:3" s="43" customFormat="1" hidden="1">
      <c r="A22" s="14">
        <v>221</v>
      </c>
      <c r="B22" s="39" t="s">
        <v>45</v>
      </c>
      <c r="C22" s="25"/>
    </row>
    <row r="23" spans="1:3" s="43" customFormat="1" hidden="1">
      <c r="A23" s="14">
        <v>221</v>
      </c>
      <c r="B23" s="39" t="s">
        <v>46</v>
      </c>
      <c r="C23" s="25"/>
    </row>
    <row r="24" spans="1:3" s="43" customFormat="1" hidden="1">
      <c r="A24" s="14">
        <v>221</v>
      </c>
      <c r="B24" s="48" t="s">
        <v>47</v>
      </c>
      <c r="C24" s="25"/>
    </row>
    <row r="25" spans="1:3" s="43" customFormat="1" hidden="1">
      <c r="A25" s="13">
        <v>222</v>
      </c>
      <c r="B25" s="49" t="s">
        <v>48</v>
      </c>
      <c r="C25" s="24">
        <f>SUM(C26:C29)</f>
        <v>0</v>
      </c>
    </row>
    <row r="26" spans="1:3" s="43" customFormat="1" hidden="1">
      <c r="A26" s="14">
        <v>222</v>
      </c>
      <c r="B26" s="39" t="s">
        <v>49</v>
      </c>
      <c r="C26" s="25"/>
    </row>
    <row r="27" spans="1:3" s="43" customFormat="1" hidden="1">
      <c r="A27" s="14">
        <v>222</v>
      </c>
      <c r="B27" s="39" t="s">
        <v>50</v>
      </c>
      <c r="C27" s="25"/>
    </row>
    <row r="28" spans="1:3" hidden="1">
      <c r="A28" s="14">
        <v>222</v>
      </c>
      <c r="B28" s="50" t="s">
        <v>51</v>
      </c>
      <c r="C28" s="25"/>
    </row>
    <row r="29" spans="1:3" ht="25.5" hidden="1">
      <c r="A29" s="14">
        <v>222</v>
      </c>
      <c r="B29" s="6" t="s">
        <v>52</v>
      </c>
      <c r="C29" s="25"/>
    </row>
    <row r="30" spans="1:3" hidden="1">
      <c r="A30" s="4">
        <v>223</v>
      </c>
      <c r="B30" s="37" t="s">
        <v>53</v>
      </c>
      <c r="C30" s="38">
        <f>SUM(C31:C36)</f>
        <v>0</v>
      </c>
    </row>
    <row r="31" spans="1:3" hidden="1">
      <c r="A31" s="14">
        <v>223</v>
      </c>
      <c r="B31" s="39" t="s">
        <v>54</v>
      </c>
      <c r="C31" s="25"/>
    </row>
    <row r="32" spans="1:3" hidden="1">
      <c r="A32" s="14">
        <v>223</v>
      </c>
      <c r="B32" s="39" t="s">
        <v>55</v>
      </c>
      <c r="C32" s="25"/>
    </row>
    <row r="33" spans="1:3" hidden="1">
      <c r="A33" s="14">
        <v>223</v>
      </c>
      <c r="B33" s="39" t="s">
        <v>56</v>
      </c>
      <c r="C33" s="25"/>
    </row>
    <row r="34" spans="1:3" hidden="1">
      <c r="A34" s="14">
        <v>223</v>
      </c>
      <c r="B34" s="39" t="s">
        <v>191</v>
      </c>
      <c r="C34" s="25"/>
    </row>
    <row r="35" spans="1:3" ht="25.5" hidden="1" customHeight="1">
      <c r="A35" s="14">
        <v>223</v>
      </c>
      <c r="B35" s="6" t="s">
        <v>58</v>
      </c>
      <c r="C35" s="25"/>
    </row>
    <row r="36" spans="1:3" hidden="1">
      <c r="A36" s="14">
        <v>223</v>
      </c>
      <c r="B36" s="39" t="s">
        <v>59</v>
      </c>
      <c r="C36" s="25"/>
    </row>
    <row r="37" spans="1:3" s="43" customFormat="1" hidden="1">
      <c r="A37" s="4">
        <v>224</v>
      </c>
      <c r="B37" s="7" t="s">
        <v>60</v>
      </c>
      <c r="C37" s="38"/>
    </row>
    <row r="38" spans="1:3" hidden="1">
      <c r="A38" s="4">
        <v>225</v>
      </c>
      <c r="B38" s="37" t="s">
        <v>61</v>
      </c>
      <c r="C38" s="38">
        <f>SUM(C39:C75)</f>
        <v>0</v>
      </c>
    </row>
    <row r="39" spans="1:3" hidden="1">
      <c r="A39" s="14">
        <v>225</v>
      </c>
      <c r="B39" s="39" t="s">
        <v>62</v>
      </c>
      <c r="C39" s="25"/>
    </row>
    <row r="40" spans="1:3" hidden="1">
      <c r="A40" s="14">
        <v>225</v>
      </c>
      <c r="B40" s="37" t="s">
        <v>192</v>
      </c>
      <c r="C40" s="25"/>
    </row>
    <row r="41" spans="1:3" hidden="1">
      <c r="A41" s="14">
        <v>225</v>
      </c>
      <c r="B41" s="37" t="s">
        <v>64</v>
      </c>
      <c r="C41" s="25"/>
    </row>
    <row r="42" spans="1:3" hidden="1">
      <c r="A42" s="14">
        <v>225</v>
      </c>
      <c r="B42" s="39" t="s">
        <v>65</v>
      </c>
      <c r="C42" s="25"/>
    </row>
    <row r="43" spans="1:3" hidden="1">
      <c r="A43" s="14">
        <v>225</v>
      </c>
      <c r="B43" s="39" t="s">
        <v>193</v>
      </c>
      <c r="C43" s="25"/>
    </row>
    <row r="44" spans="1:3" hidden="1">
      <c r="A44" s="14">
        <v>225</v>
      </c>
      <c r="B44" s="39" t="s">
        <v>67</v>
      </c>
      <c r="C44" s="25"/>
    </row>
    <row r="45" spans="1:3" hidden="1">
      <c r="A45" s="14">
        <v>225</v>
      </c>
      <c r="B45" s="39" t="s">
        <v>68</v>
      </c>
      <c r="C45" s="25"/>
    </row>
    <row r="46" spans="1:3" hidden="1">
      <c r="A46" s="14">
        <v>225</v>
      </c>
      <c r="B46" s="39" t="s">
        <v>69</v>
      </c>
      <c r="C46" s="25"/>
    </row>
    <row r="47" spans="1:3" ht="25.5" hidden="1">
      <c r="A47" s="14">
        <v>225</v>
      </c>
      <c r="B47" s="6" t="s">
        <v>70</v>
      </c>
      <c r="C47" s="25"/>
    </row>
    <row r="48" spans="1:3" hidden="1">
      <c r="A48" s="14">
        <v>225</v>
      </c>
      <c r="B48" s="39" t="s">
        <v>194</v>
      </c>
      <c r="C48" s="25"/>
    </row>
    <row r="49" spans="1:3" hidden="1">
      <c r="A49" s="14">
        <v>225</v>
      </c>
      <c r="B49" s="39" t="s">
        <v>72</v>
      </c>
      <c r="C49" s="25"/>
    </row>
    <row r="50" spans="1:3" ht="12.75" hidden="1" customHeight="1">
      <c r="A50" s="51">
        <v>225</v>
      </c>
      <c r="B50" s="6" t="s">
        <v>73</v>
      </c>
      <c r="C50" s="25"/>
    </row>
    <row r="51" spans="1:3" hidden="1">
      <c r="A51" s="14">
        <v>225</v>
      </c>
      <c r="B51" s="39" t="s">
        <v>195</v>
      </c>
      <c r="C51" s="25"/>
    </row>
    <row r="52" spans="1:3" hidden="1">
      <c r="A52" s="51">
        <v>225</v>
      </c>
      <c r="B52" s="39" t="s">
        <v>76</v>
      </c>
      <c r="C52" s="25"/>
    </row>
    <row r="53" spans="1:3" ht="25.5" hidden="1">
      <c r="A53" s="51">
        <v>225</v>
      </c>
      <c r="B53" s="6" t="s">
        <v>77</v>
      </c>
      <c r="C53" s="25"/>
    </row>
    <row r="54" spans="1:3" hidden="1">
      <c r="A54" s="14">
        <v>225</v>
      </c>
      <c r="B54" s="39" t="s">
        <v>78</v>
      </c>
      <c r="C54" s="25"/>
    </row>
    <row r="55" spans="1:3" hidden="1">
      <c r="A55" s="14">
        <v>225</v>
      </c>
      <c r="B55" s="39" t="s">
        <v>79</v>
      </c>
      <c r="C55" s="25"/>
    </row>
    <row r="56" spans="1:3" s="54" customFormat="1" ht="25.5" hidden="1">
      <c r="A56" s="15">
        <v>225</v>
      </c>
      <c r="B56" s="52" t="s">
        <v>80</v>
      </c>
      <c r="C56" s="53"/>
    </row>
    <row r="57" spans="1:3" ht="25.5" hidden="1">
      <c r="A57" s="55">
        <v>225</v>
      </c>
      <c r="B57" s="6" t="s">
        <v>81</v>
      </c>
      <c r="C57" s="25"/>
    </row>
    <row r="58" spans="1:3" ht="27" hidden="1" customHeight="1">
      <c r="A58" s="14">
        <v>225</v>
      </c>
      <c r="B58" s="6" t="s">
        <v>82</v>
      </c>
      <c r="C58" s="25"/>
    </row>
    <row r="59" spans="1:3" hidden="1">
      <c r="A59" s="14">
        <v>225</v>
      </c>
      <c r="B59" s="39" t="s">
        <v>83</v>
      </c>
      <c r="C59" s="25"/>
    </row>
    <row r="60" spans="1:3" hidden="1">
      <c r="A60" s="14">
        <v>225</v>
      </c>
      <c r="B60" s="39" t="s">
        <v>84</v>
      </c>
      <c r="C60" s="25"/>
    </row>
    <row r="61" spans="1:3" hidden="1">
      <c r="A61" s="14">
        <v>225</v>
      </c>
      <c r="B61" s="39" t="s">
        <v>85</v>
      </c>
      <c r="C61" s="25"/>
    </row>
    <row r="62" spans="1:3" hidden="1">
      <c r="A62" s="51">
        <v>225</v>
      </c>
      <c r="B62" s="39" t="s">
        <v>196</v>
      </c>
      <c r="C62" s="25"/>
    </row>
    <row r="63" spans="1:3" hidden="1">
      <c r="A63" s="14">
        <v>225</v>
      </c>
      <c r="B63" s="6" t="s">
        <v>86</v>
      </c>
      <c r="C63" s="25"/>
    </row>
    <row r="64" spans="1:3" ht="38.25" hidden="1">
      <c r="A64" s="14">
        <v>225</v>
      </c>
      <c r="B64" s="6" t="s">
        <v>87</v>
      </c>
      <c r="C64" s="25"/>
    </row>
    <row r="65" spans="1:3" ht="25.5" hidden="1">
      <c r="A65" s="14">
        <v>225</v>
      </c>
      <c r="B65" s="6" t="s">
        <v>88</v>
      </c>
      <c r="C65" s="25"/>
    </row>
    <row r="66" spans="1:3" hidden="1">
      <c r="A66" s="14">
        <v>225</v>
      </c>
      <c r="B66" s="39" t="s">
        <v>89</v>
      </c>
      <c r="C66" s="25"/>
    </row>
    <row r="67" spans="1:3" ht="25.5" hidden="1">
      <c r="A67" s="14">
        <v>225</v>
      </c>
      <c r="B67" s="6" t="s">
        <v>90</v>
      </c>
      <c r="C67" s="25"/>
    </row>
    <row r="68" spans="1:3" hidden="1">
      <c r="A68" s="14">
        <v>225</v>
      </c>
      <c r="B68" s="39" t="s">
        <v>197</v>
      </c>
      <c r="C68" s="25"/>
    </row>
    <row r="69" spans="1:3" hidden="1">
      <c r="A69" s="14">
        <v>225</v>
      </c>
      <c r="B69" s="39" t="s">
        <v>198</v>
      </c>
      <c r="C69" s="25"/>
    </row>
    <row r="70" spans="1:3" hidden="1">
      <c r="A70" s="14">
        <v>225</v>
      </c>
      <c r="B70" s="41" t="s">
        <v>199</v>
      </c>
      <c r="C70" s="25"/>
    </row>
    <row r="71" spans="1:3" ht="25.5" hidden="1">
      <c r="A71" s="14">
        <v>225</v>
      </c>
      <c r="B71" s="6" t="s">
        <v>200</v>
      </c>
      <c r="C71" s="25"/>
    </row>
    <row r="72" spans="1:3" hidden="1">
      <c r="A72" s="14">
        <v>225</v>
      </c>
      <c r="B72" s="39" t="s">
        <v>201</v>
      </c>
      <c r="C72" s="25"/>
    </row>
    <row r="73" spans="1:3" ht="13.5" hidden="1" customHeight="1">
      <c r="A73" s="56">
        <v>225</v>
      </c>
      <c r="B73" s="5" t="s">
        <v>95</v>
      </c>
      <c r="C73" s="25"/>
    </row>
    <row r="74" spans="1:3" s="59" customFormat="1" ht="18" hidden="1" customHeight="1">
      <c r="A74" s="57">
        <v>225</v>
      </c>
      <c r="B74" s="58" t="s">
        <v>202</v>
      </c>
      <c r="C74" s="25"/>
    </row>
    <row r="75" spans="1:3" s="59" customFormat="1" ht="18" hidden="1" customHeight="1">
      <c r="A75" s="60"/>
      <c r="B75" s="58" t="s">
        <v>203</v>
      </c>
      <c r="C75" s="25"/>
    </row>
    <row r="76" spans="1:3" ht="12" hidden="1" customHeight="1">
      <c r="A76" s="4">
        <v>226</v>
      </c>
      <c r="B76" s="37" t="s">
        <v>96</v>
      </c>
      <c r="C76" s="38">
        <f>SUM(C77:C128)</f>
        <v>0</v>
      </c>
    </row>
    <row r="77" spans="1:3" hidden="1">
      <c r="A77" s="14">
        <v>226</v>
      </c>
      <c r="B77" s="39" t="s">
        <v>97</v>
      </c>
      <c r="C77" s="25"/>
    </row>
    <row r="78" spans="1:3" hidden="1">
      <c r="A78" s="14">
        <v>226</v>
      </c>
      <c r="B78" s="39" t="s">
        <v>204</v>
      </c>
      <c r="C78" s="25"/>
    </row>
    <row r="79" spans="1:3" hidden="1">
      <c r="A79" s="14">
        <v>226</v>
      </c>
      <c r="B79" s="39" t="s">
        <v>98</v>
      </c>
      <c r="C79" s="25"/>
    </row>
    <row r="80" spans="1:3" hidden="1">
      <c r="A80" s="14">
        <v>226</v>
      </c>
      <c r="B80" s="39" t="s">
        <v>205</v>
      </c>
      <c r="C80" s="25"/>
    </row>
    <row r="81" spans="1:3" hidden="1">
      <c r="A81" s="14">
        <v>226</v>
      </c>
      <c r="B81" s="39" t="s">
        <v>100</v>
      </c>
      <c r="C81" s="25"/>
    </row>
    <row r="82" spans="1:3" ht="24.75" hidden="1" customHeight="1">
      <c r="A82" s="51">
        <v>226</v>
      </c>
      <c r="B82" s="6" t="s">
        <v>206</v>
      </c>
      <c r="C82" s="25"/>
    </row>
    <row r="83" spans="1:3" ht="16.5" hidden="1" customHeight="1">
      <c r="A83" s="51">
        <v>226</v>
      </c>
      <c r="B83" s="6" t="s">
        <v>207</v>
      </c>
      <c r="C83" s="25"/>
    </row>
    <row r="84" spans="1:3" hidden="1">
      <c r="A84" s="14">
        <v>226</v>
      </c>
      <c r="B84" s="39" t="s">
        <v>208</v>
      </c>
      <c r="C84" s="25"/>
    </row>
    <row r="85" spans="1:3" ht="25.5" hidden="1" customHeight="1">
      <c r="A85" s="14">
        <v>226</v>
      </c>
      <c r="B85" s="37" t="s">
        <v>102</v>
      </c>
      <c r="C85" s="25"/>
    </row>
    <row r="86" spans="1:3" ht="33.75" hidden="1">
      <c r="A86" s="14">
        <v>226</v>
      </c>
      <c r="B86" s="61" t="s">
        <v>209</v>
      </c>
      <c r="C86" s="25"/>
    </row>
    <row r="87" spans="1:3" hidden="1">
      <c r="A87" s="14">
        <v>226</v>
      </c>
      <c r="B87" s="62" t="s">
        <v>210</v>
      </c>
      <c r="C87" s="25"/>
    </row>
    <row r="88" spans="1:3" ht="22.5" hidden="1">
      <c r="A88" s="14">
        <v>226</v>
      </c>
      <c r="B88" s="40" t="s">
        <v>211</v>
      </c>
      <c r="C88" s="25"/>
    </row>
    <row r="89" spans="1:3" hidden="1">
      <c r="A89" s="14">
        <v>226</v>
      </c>
      <c r="B89" s="40" t="s">
        <v>212</v>
      </c>
      <c r="C89" s="25"/>
    </row>
    <row r="90" spans="1:3" ht="25.5" hidden="1" customHeight="1">
      <c r="A90" s="14">
        <v>226</v>
      </c>
      <c r="B90" s="6" t="s">
        <v>105</v>
      </c>
      <c r="C90" s="25"/>
    </row>
    <row r="91" spans="1:3" hidden="1">
      <c r="A91" s="14">
        <v>226</v>
      </c>
      <c r="B91" s="39" t="s">
        <v>106</v>
      </c>
      <c r="C91" s="25"/>
    </row>
    <row r="92" spans="1:3" hidden="1">
      <c r="A92" s="14">
        <v>226</v>
      </c>
      <c r="B92" s="39" t="s">
        <v>107</v>
      </c>
      <c r="C92" s="25"/>
    </row>
    <row r="93" spans="1:3" hidden="1">
      <c r="A93" s="14">
        <v>226</v>
      </c>
      <c r="B93" s="39" t="s">
        <v>108</v>
      </c>
      <c r="C93" s="25"/>
    </row>
    <row r="94" spans="1:3" hidden="1">
      <c r="A94" s="14">
        <v>226</v>
      </c>
      <c r="B94" s="39" t="s">
        <v>109</v>
      </c>
      <c r="C94" s="25"/>
    </row>
    <row r="95" spans="1:3" hidden="1">
      <c r="A95" s="14">
        <v>226</v>
      </c>
      <c r="B95" s="39" t="s">
        <v>213</v>
      </c>
      <c r="C95" s="25"/>
    </row>
    <row r="96" spans="1:3" hidden="1">
      <c r="A96" s="14">
        <v>226</v>
      </c>
      <c r="B96" s="39" t="s">
        <v>214</v>
      </c>
      <c r="C96" s="25"/>
    </row>
    <row r="97" spans="1:3" ht="25.5" hidden="1">
      <c r="A97" s="14">
        <v>226</v>
      </c>
      <c r="B97" s="6" t="s">
        <v>111</v>
      </c>
      <c r="C97" s="25"/>
    </row>
    <row r="98" spans="1:3" hidden="1">
      <c r="A98" s="14">
        <v>226</v>
      </c>
      <c r="B98" s="39" t="s">
        <v>215</v>
      </c>
      <c r="C98" s="25"/>
    </row>
    <row r="99" spans="1:3" hidden="1">
      <c r="A99" s="14">
        <v>226</v>
      </c>
      <c r="B99" s="39" t="s">
        <v>113</v>
      </c>
      <c r="C99" s="25"/>
    </row>
    <row r="100" spans="1:3" ht="38.25" hidden="1">
      <c r="A100" s="14">
        <v>226</v>
      </c>
      <c r="B100" s="6" t="s">
        <v>216</v>
      </c>
      <c r="C100" s="25"/>
    </row>
    <row r="101" spans="1:3" hidden="1">
      <c r="A101" s="14">
        <v>226</v>
      </c>
      <c r="B101" s="39" t="s">
        <v>115</v>
      </c>
      <c r="C101" s="25"/>
    </row>
    <row r="102" spans="1:3" hidden="1">
      <c r="A102" s="14">
        <v>226</v>
      </c>
      <c r="B102" s="63" t="s">
        <v>116</v>
      </c>
      <c r="C102" s="25"/>
    </row>
    <row r="103" spans="1:3" hidden="1">
      <c r="A103" s="14">
        <v>226</v>
      </c>
      <c r="B103" s="6" t="s">
        <v>117</v>
      </c>
      <c r="C103" s="25"/>
    </row>
    <row r="104" spans="1:3" hidden="1">
      <c r="A104" s="14">
        <v>226</v>
      </c>
      <c r="B104" s="39" t="s">
        <v>118</v>
      </c>
      <c r="C104" s="25"/>
    </row>
    <row r="105" spans="1:3" hidden="1">
      <c r="A105" s="14">
        <v>226</v>
      </c>
      <c r="B105" s="39" t="s">
        <v>119</v>
      </c>
      <c r="C105" s="25"/>
    </row>
    <row r="106" spans="1:3" hidden="1">
      <c r="A106" s="14">
        <v>226</v>
      </c>
      <c r="B106" s="39" t="s">
        <v>120</v>
      </c>
      <c r="C106" s="25"/>
    </row>
    <row r="107" spans="1:3" hidden="1">
      <c r="A107" s="14">
        <v>226</v>
      </c>
      <c r="B107" s="39" t="s">
        <v>217</v>
      </c>
      <c r="C107" s="25"/>
    </row>
    <row r="108" spans="1:3" hidden="1">
      <c r="A108" s="14">
        <v>226</v>
      </c>
      <c r="B108" s="39" t="s">
        <v>218</v>
      </c>
      <c r="C108" s="25"/>
    </row>
    <row r="109" spans="1:3" hidden="1">
      <c r="A109" s="14">
        <v>226</v>
      </c>
      <c r="B109" s="39" t="s">
        <v>123</v>
      </c>
      <c r="C109" s="25"/>
    </row>
    <row r="110" spans="1:3" ht="25.5" hidden="1">
      <c r="A110" s="14">
        <v>226</v>
      </c>
      <c r="B110" s="6" t="s">
        <v>124</v>
      </c>
      <c r="C110" s="25"/>
    </row>
    <row r="111" spans="1:3" hidden="1">
      <c r="A111" s="14">
        <v>226</v>
      </c>
      <c r="B111" s="39" t="s">
        <v>125</v>
      </c>
      <c r="C111" s="25"/>
    </row>
    <row r="112" spans="1:3" hidden="1">
      <c r="A112" s="14">
        <v>226</v>
      </c>
      <c r="B112" s="39" t="s">
        <v>219</v>
      </c>
      <c r="C112" s="25"/>
    </row>
    <row r="113" spans="1:3" hidden="1">
      <c r="A113" s="14">
        <v>226</v>
      </c>
      <c r="B113" s="39" t="s">
        <v>220</v>
      </c>
      <c r="C113" s="25"/>
    </row>
    <row r="114" spans="1:3" hidden="1">
      <c r="A114" s="14">
        <v>226</v>
      </c>
      <c r="B114" s="39" t="s">
        <v>127</v>
      </c>
      <c r="C114" s="25"/>
    </row>
    <row r="115" spans="1:3" hidden="1">
      <c r="A115" s="14">
        <v>226</v>
      </c>
      <c r="B115" s="39" t="s">
        <v>128</v>
      </c>
      <c r="C115" s="25"/>
    </row>
    <row r="116" spans="1:3" hidden="1">
      <c r="A116" s="14">
        <v>226</v>
      </c>
      <c r="B116" s="6" t="s">
        <v>221</v>
      </c>
      <c r="C116" s="25"/>
    </row>
    <row r="117" spans="1:3" hidden="1">
      <c r="A117" s="14">
        <v>226</v>
      </c>
      <c r="B117" s="39" t="s">
        <v>130</v>
      </c>
      <c r="C117" s="25"/>
    </row>
    <row r="118" spans="1:3" hidden="1">
      <c r="A118" s="14">
        <v>226</v>
      </c>
      <c r="B118" s="39" t="s">
        <v>131</v>
      </c>
      <c r="C118" s="25"/>
    </row>
    <row r="119" spans="1:3" hidden="1">
      <c r="A119" s="14">
        <v>226</v>
      </c>
      <c r="B119" s="39" t="s">
        <v>132</v>
      </c>
      <c r="C119" s="25"/>
    </row>
    <row r="120" spans="1:3" hidden="1">
      <c r="A120" s="14">
        <v>226</v>
      </c>
      <c r="B120" s="6" t="s">
        <v>133</v>
      </c>
      <c r="C120" s="25"/>
    </row>
    <row r="121" spans="1:3" hidden="1">
      <c r="A121" s="14">
        <v>226</v>
      </c>
      <c r="B121" s="39" t="s">
        <v>222</v>
      </c>
      <c r="C121" s="25"/>
    </row>
    <row r="122" spans="1:3" hidden="1">
      <c r="A122" s="14">
        <v>226</v>
      </c>
      <c r="B122" s="39" t="s">
        <v>223</v>
      </c>
      <c r="C122" s="25"/>
    </row>
    <row r="123" spans="1:3" hidden="1">
      <c r="A123" s="14">
        <v>226</v>
      </c>
      <c r="B123" s="6" t="s">
        <v>101</v>
      </c>
      <c r="C123" s="25"/>
    </row>
    <row r="124" spans="1:3" hidden="1">
      <c r="A124" s="64">
        <v>226</v>
      </c>
      <c r="B124" s="39" t="s">
        <v>224</v>
      </c>
      <c r="C124" s="25"/>
    </row>
    <row r="125" spans="1:3" hidden="1">
      <c r="A125" s="64">
        <v>226</v>
      </c>
      <c r="B125" s="39" t="s">
        <v>225</v>
      </c>
      <c r="C125" s="25"/>
    </row>
    <row r="126" spans="1:3" hidden="1">
      <c r="A126" s="64">
        <v>226</v>
      </c>
      <c r="B126" s="39" t="s">
        <v>136</v>
      </c>
      <c r="C126" s="25"/>
    </row>
    <row r="127" spans="1:3" hidden="1">
      <c r="A127" s="55">
        <v>226</v>
      </c>
      <c r="B127" s="39" t="s">
        <v>226</v>
      </c>
      <c r="C127" s="25"/>
    </row>
    <row r="128" spans="1:3" hidden="1">
      <c r="A128" s="55">
        <v>226</v>
      </c>
      <c r="B128" s="65" t="s">
        <v>227</v>
      </c>
      <c r="C128" s="25"/>
    </row>
    <row r="129" spans="1:3" ht="38.25" hidden="1">
      <c r="A129" s="4">
        <v>241</v>
      </c>
      <c r="B129" s="7" t="s">
        <v>138</v>
      </c>
      <c r="C129" s="38"/>
    </row>
    <row r="130" spans="1:3" hidden="1">
      <c r="A130" s="4">
        <v>262</v>
      </c>
      <c r="B130" s="7" t="s">
        <v>139</v>
      </c>
      <c r="C130" s="38">
        <f>SUM(C131:C135)</f>
        <v>0</v>
      </c>
    </row>
    <row r="131" spans="1:3" hidden="1">
      <c r="A131" s="14">
        <v>262</v>
      </c>
      <c r="B131" s="39" t="s">
        <v>140</v>
      </c>
      <c r="C131" s="25"/>
    </row>
    <row r="132" spans="1:3" hidden="1">
      <c r="A132" s="14">
        <v>262</v>
      </c>
      <c r="B132" s="39" t="s">
        <v>141</v>
      </c>
      <c r="C132" s="25"/>
    </row>
    <row r="133" spans="1:3" hidden="1">
      <c r="A133" s="14"/>
      <c r="B133" s="39" t="s">
        <v>228</v>
      </c>
      <c r="C133" s="25"/>
    </row>
    <row r="134" spans="1:3" hidden="1">
      <c r="A134" s="14"/>
      <c r="B134" s="39" t="s">
        <v>229</v>
      </c>
      <c r="C134" s="25"/>
    </row>
    <row r="135" spans="1:3" hidden="1">
      <c r="A135" s="14">
        <v>262</v>
      </c>
      <c r="B135" s="40" t="s">
        <v>142</v>
      </c>
      <c r="C135" s="25"/>
    </row>
    <row r="136" spans="1:3" hidden="1">
      <c r="A136" s="4">
        <v>290</v>
      </c>
      <c r="B136" s="37" t="s">
        <v>143</v>
      </c>
      <c r="C136" s="38">
        <f>SUM(C137:C149)</f>
        <v>0</v>
      </c>
    </row>
    <row r="137" spans="1:3" hidden="1">
      <c r="A137" s="14">
        <v>290</v>
      </c>
      <c r="B137" s="39" t="s">
        <v>144</v>
      </c>
      <c r="C137" s="25"/>
    </row>
    <row r="138" spans="1:3" hidden="1">
      <c r="A138" s="14">
        <v>290</v>
      </c>
      <c r="B138" s="39" t="s">
        <v>230</v>
      </c>
      <c r="C138" s="25"/>
    </row>
    <row r="139" spans="1:3" ht="38.25" hidden="1">
      <c r="A139" s="14">
        <v>290</v>
      </c>
      <c r="B139" s="6" t="s">
        <v>145</v>
      </c>
      <c r="C139" s="25"/>
    </row>
    <row r="140" spans="1:3" ht="26.25" hidden="1" customHeight="1">
      <c r="A140" s="14">
        <v>290</v>
      </c>
      <c r="B140" s="6" t="s">
        <v>146</v>
      </c>
      <c r="C140" s="25"/>
    </row>
    <row r="141" spans="1:3" ht="25.5" hidden="1">
      <c r="A141" s="14">
        <v>290</v>
      </c>
      <c r="B141" s="6" t="s">
        <v>147</v>
      </c>
      <c r="C141" s="25"/>
    </row>
    <row r="142" spans="1:3" hidden="1">
      <c r="A142" s="14">
        <v>290</v>
      </c>
      <c r="B142" s="37" t="s">
        <v>148</v>
      </c>
      <c r="C142" s="25"/>
    </row>
    <row r="143" spans="1:3" hidden="1">
      <c r="A143" s="14">
        <v>290</v>
      </c>
      <c r="B143" s="39" t="s">
        <v>149</v>
      </c>
      <c r="C143" s="25"/>
    </row>
    <row r="144" spans="1:3" hidden="1">
      <c r="A144" s="14">
        <v>290</v>
      </c>
      <c r="B144" s="41" t="s">
        <v>150</v>
      </c>
      <c r="C144" s="25"/>
    </row>
    <row r="145" spans="1:3" hidden="1">
      <c r="A145" s="14">
        <v>290</v>
      </c>
      <c r="B145" s="37" t="s">
        <v>151</v>
      </c>
      <c r="C145" s="25"/>
    </row>
    <row r="146" spans="1:3" hidden="1">
      <c r="A146" s="14">
        <v>290</v>
      </c>
      <c r="B146" s="41" t="s">
        <v>152</v>
      </c>
      <c r="C146" s="25"/>
    </row>
    <row r="147" spans="1:3" hidden="1">
      <c r="A147" s="14">
        <v>290</v>
      </c>
      <c r="B147" s="41" t="s">
        <v>231</v>
      </c>
      <c r="C147" s="25"/>
    </row>
    <row r="148" spans="1:3" hidden="1">
      <c r="A148" s="14">
        <v>290</v>
      </c>
      <c r="B148" s="41"/>
      <c r="C148" s="25"/>
    </row>
    <row r="149" spans="1:3" hidden="1">
      <c r="A149" s="14">
        <v>290</v>
      </c>
      <c r="B149" s="41"/>
      <c r="C149" s="25"/>
    </row>
    <row r="150" spans="1:3" hidden="1">
      <c r="A150" s="44">
        <v>300</v>
      </c>
      <c r="B150" s="66" t="s">
        <v>155</v>
      </c>
      <c r="C150" s="46">
        <f>C151+C168+C169</f>
        <v>1701200</v>
      </c>
    </row>
    <row r="151" spans="1:3">
      <c r="A151" s="4">
        <v>310</v>
      </c>
      <c r="B151" s="7" t="s">
        <v>156</v>
      </c>
      <c r="C151" s="38">
        <f>SUM(C152:C167)</f>
        <v>0</v>
      </c>
    </row>
    <row r="152" spans="1:3">
      <c r="A152" s="14">
        <v>310</v>
      </c>
      <c r="B152" s="6" t="s">
        <v>232</v>
      </c>
      <c r="C152" s="25"/>
    </row>
    <row r="153" spans="1:3">
      <c r="A153" s="14">
        <v>310</v>
      </c>
      <c r="B153" s="6" t="s">
        <v>233</v>
      </c>
      <c r="C153" s="25"/>
    </row>
    <row r="154" spans="1:3">
      <c r="A154" s="14">
        <v>310</v>
      </c>
      <c r="B154" s="39" t="s">
        <v>234</v>
      </c>
      <c r="C154" s="25"/>
    </row>
    <row r="155" spans="1:3">
      <c r="A155" s="14">
        <v>310</v>
      </c>
      <c r="B155" s="39" t="s">
        <v>235</v>
      </c>
      <c r="C155" s="25"/>
    </row>
    <row r="156" spans="1:3">
      <c r="A156" s="14">
        <v>310</v>
      </c>
      <c r="B156" s="39" t="s">
        <v>236</v>
      </c>
      <c r="C156" s="25"/>
    </row>
    <row r="157" spans="1:3">
      <c r="A157" s="14">
        <v>310</v>
      </c>
      <c r="B157" s="39" t="s">
        <v>237</v>
      </c>
      <c r="C157" s="25"/>
    </row>
    <row r="158" spans="1:3" ht="29.25" customHeight="1">
      <c r="A158" s="14">
        <v>310</v>
      </c>
      <c r="B158" s="6" t="s">
        <v>238</v>
      </c>
      <c r="C158" s="25"/>
    </row>
    <row r="159" spans="1:3" ht="25.5">
      <c r="A159" s="14">
        <v>310</v>
      </c>
      <c r="B159" s="6" t="s">
        <v>239</v>
      </c>
      <c r="C159" s="25"/>
    </row>
    <row r="160" spans="1:3">
      <c r="A160" s="14">
        <v>310</v>
      </c>
      <c r="B160" s="6" t="s">
        <v>240</v>
      </c>
      <c r="C160" s="25"/>
    </row>
    <row r="161" spans="1:3">
      <c r="A161" s="14">
        <v>310</v>
      </c>
      <c r="B161" s="6" t="s">
        <v>159</v>
      </c>
      <c r="C161" s="25"/>
    </row>
    <row r="162" spans="1:3">
      <c r="A162" s="14">
        <v>310</v>
      </c>
      <c r="B162" s="6" t="s">
        <v>241</v>
      </c>
      <c r="C162" s="25"/>
    </row>
    <row r="163" spans="1:3" ht="15.75" customHeight="1">
      <c r="A163" s="14">
        <v>310</v>
      </c>
      <c r="B163" s="6" t="s">
        <v>242</v>
      </c>
      <c r="C163" s="25"/>
    </row>
    <row r="164" spans="1:3">
      <c r="A164" s="14">
        <v>310</v>
      </c>
      <c r="B164" s="6" t="s">
        <v>243</v>
      </c>
      <c r="C164" s="25"/>
    </row>
    <row r="165" spans="1:3">
      <c r="A165" s="14">
        <v>310</v>
      </c>
      <c r="B165" s="6" t="s">
        <v>161</v>
      </c>
      <c r="C165" s="25"/>
    </row>
    <row r="166" spans="1:3" ht="38.25">
      <c r="A166" s="14">
        <v>310</v>
      </c>
      <c r="B166" s="6" t="s">
        <v>244</v>
      </c>
      <c r="C166" s="25"/>
    </row>
    <row r="167" spans="1:3">
      <c r="A167" s="14">
        <v>310</v>
      </c>
      <c r="B167" s="6" t="s">
        <v>245</v>
      </c>
      <c r="C167" s="25"/>
    </row>
    <row r="168" spans="1:3" ht="25.5">
      <c r="A168" s="4">
        <v>320</v>
      </c>
      <c r="B168" s="7" t="s">
        <v>164</v>
      </c>
      <c r="C168" s="25"/>
    </row>
    <row r="169" spans="1:3" ht="25.5">
      <c r="A169" s="4">
        <v>340</v>
      </c>
      <c r="B169" s="7" t="s">
        <v>165</v>
      </c>
      <c r="C169" s="38">
        <f>SUM(C170:C199)</f>
        <v>1701200</v>
      </c>
    </row>
    <row r="170" spans="1:3">
      <c r="A170" s="68">
        <v>340</v>
      </c>
      <c r="B170" s="69" t="s">
        <v>246</v>
      </c>
      <c r="C170" s="67">
        <v>1616100</v>
      </c>
    </row>
    <row r="171" spans="1:3">
      <c r="A171" s="14"/>
      <c r="B171" s="39" t="s">
        <v>247</v>
      </c>
      <c r="C171" s="25"/>
    </row>
    <row r="172" spans="1:3">
      <c r="A172" s="14">
        <v>340</v>
      </c>
      <c r="B172" s="39" t="s">
        <v>248</v>
      </c>
      <c r="C172" s="25"/>
    </row>
    <row r="173" spans="1:3">
      <c r="A173" s="14">
        <v>340</v>
      </c>
      <c r="B173" s="6" t="s">
        <v>166</v>
      </c>
      <c r="C173" s="25"/>
    </row>
    <row r="174" spans="1:3">
      <c r="A174" s="14">
        <v>340</v>
      </c>
      <c r="B174" s="6" t="s">
        <v>249</v>
      </c>
      <c r="C174" s="25"/>
    </row>
    <row r="175" spans="1:3">
      <c r="A175" s="14">
        <v>340</v>
      </c>
      <c r="B175" s="6" t="s">
        <v>167</v>
      </c>
      <c r="C175" s="25"/>
    </row>
    <row r="176" spans="1:3">
      <c r="A176" s="14">
        <v>340</v>
      </c>
      <c r="B176" s="6" t="s">
        <v>169</v>
      </c>
      <c r="C176" s="25">
        <v>30000</v>
      </c>
    </row>
    <row r="177" spans="1:3">
      <c r="A177" s="14">
        <v>340</v>
      </c>
      <c r="B177" s="6" t="s">
        <v>168</v>
      </c>
      <c r="C177" s="25"/>
    </row>
    <row r="178" spans="1:3">
      <c r="A178" s="14">
        <v>340</v>
      </c>
      <c r="B178" s="6" t="s">
        <v>170</v>
      </c>
      <c r="C178" s="25"/>
    </row>
    <row r="179" spans="1:3">
      <c r="A179" s="14">
        <v>340</v>
      </c>
      <c r="B179" s="6" t="s">
        <v>250</v>
      </c>
      <c r="C179" s="25">
        <v>10000</v>
      </c>
    </row>
    <row r="180" spans="1:3">
      <c r="A180" s="14">
        <v>340</v>
      </c>
      <c r="B180" s="6" t="s">
        <v>251</v>
      </c>
      <c r="C180" s="25"/>
    </row>
    <row r="181" spans="1:3">
      <c r="A181" s="14">
        <v>340</v>
      </c>
      <c r="B181" s="39" t="s">
        <v>252</v>
      </c>
      <c r="C181" s="25"/>
    </row>
    <row r="182" spans="1:3">
      <c r="A182" s="14">
        <v>340</v>
      </c>
      <c r="B182" s="39" t="s">
        <v>173</v>
      </c>
      <c r="C182" s="25"/>
    </row>
    <row r="183" spans="1:3">
      <c r="A183" s="14">
        <v>340</v>
      </c>
      <c r="B183" s="6" t="s">
        <v>174</v>
      </c>
      <c r="C183" s="25"/>
    </row>
    <row r="184" spans="1:3">
      <c r="A184" s="14">
        <v>340</v>
      </c>
      <c r="B184" s="6" t="s">
        <v>175</v>
      </c>
      <c r="C184" s="25"/>
    </row>
    <row r="185" spans="1:3" ht="37.5" customHeight="1">
      <c r="A185" s="14">
        <v>340</v>
      </c>
      <c r="B185" s="6" t="s">
        <v>176</v>
      </c>
      <c r="C185" s="25">
        <v>45100</v>
      </c>
    </row>
    <row r="186" spans="1:3">
      <c r="A186" s="14">
        <v>340</v>
      </c>
      <c r="B186" s="6" t="s">
        <v>253</v>
      </c>
      <c r="C186" s="25"/>
    </row>
    <row r="187" spans="1:3" ht="36.75" customHeight="1">
      <c r="A187" s="14">
        <v>340</v>
      </c>
      <c r="B187" s="6" t="s">
        <v>254</v>
      </c>
      <c r="C187" s="25"/>
    </row>
    <row r="188" spans="1:3" ht="24.75" customHeight="1">
      <c r="A188" s="14">
        <v>340</v>
      </c>
      <c r="B188" s="6" t="s">
        <v>255</v>
      </c>
      <c r="C188" s="25"/>
    </row>
    <row r="189" spans="1:3" ht="21.75" customHeight="1">
      <c r="A189" s="14">
        <v>340</v>
      </c>
      <c r="B189" s="39" t="s">
        <v>178</v>
      </c>
      <c r="C189" s="25"/>
    </row>
    <row r="190" spans="1:3">
      <c r="A190" s="14">
        <v>340</v>
      </c>
      <c r="B190" s="39" t="s">
        <v>179</v>
      </c>
      <c r="C190" s="25"/>
    </row>
    <row r="191" spans="1:3" ht="38.25">
      <c r="A191" s="14">
        <v>340</v>
      </c>
      <c r="B191" s="6" t="s">
        <v>180</v>
      </c>
      <c r="C191" s="25"/>
    </row>
    <row r="192" spans="1:3">
      <c r="A192" s="14">
        <v>340</v>
      </c>
      <c r="B192" s="39" t="s">
        <v>181</v>
      </c>
      <c r="C192" s="25"/>
    </row>
    <row r="193" spans="1:4">
      <c r="A193" s="14">
        <v>340</v>
      </c>
      <c r="B193" s="39" t="s">
        <v>182</v>
      </c>
      <c r="C193" s="25"/>
    </row>
    <row r="194" spans="1:4">
      <c r="A194" s="14">
        <v>340</v>
      </c>
      <c r="B194" s="39" t="s">
        <v>256</v>
      </c>
      <c r="C194" s="25"/>
    </row>
    <row r="195" spans="1:4">
      <c r="A195" s="14">
        <v>340</v>
      </c>
      <c r="B195" s="39" t="s">
        <v>183</v>
      </c>
      <c r="C195" s="25"/>
    </row>
    <row r="196" spans="1:4">
      <c r="A196" s="14">
        <v>340</v>
      </c>
      <c r="B196" s="39" t="s">
        <v>184</v>
      </c>
      <c r="C196" s="25"/>
    </row>
    <row r="197" spans="1:4">
      <c r="A197" s="14">
        <v>340</v>
      </c>
      <c r="B197" s="39" t="s">
        <v>185</v>
      </c>
      <c r="C197" s="25"/>
    </row>
    <row r="198" spans="1:4">
      <c r="A198" s="14">
        <v>340</v>
      </c>
      <c r="B198" s="37" t="s">
        <v>257</v>
      </c>
      <c r="C198" s="25"/>
    </row>
    <row r="199" spans="1:4">
      <c r="A199" s="14">
        <v>340</v>
      </c>
      <c r="B199" s="37" t="s">
        <v>186</v>
      </c>
      <c r="C199" s="26"/>
    </row>
    <row r="200" spans="1:4">
      <c r="A200" s="70"/>
      <c r="B200" s="71" t="s">
        <v>8</v>
      </c>
      <c r="C200" s="72">
        <f>C150+C136+C130+C129+C14+C4</f>
        <v>1701200</v>
      </c>
    </row>
    <row r="201" spans="1:4">
      <c r="A201" s="18"/>
      <c r="B201" s="73"/>
      <c r="C201" s="28">
        <f>C169+C168+C151+C136+C130+C129+C76+C38+C37+C30+C25+C15+C12+C6+C5</f>
        <v>1701200</v>
      </c>
    </row>
    <row r="202" spans="1:4" ht="13.5" thickBot="1">
      <c r="A202" s="20"/>
      <c r="C202" s="28">
        <f>C5+C7+C8+C9+C10+C11+C12+C16+C17+C18+C19+C20+C21+C22+C23+C24+C26+C27+C28+C29+C31+C32+C33+C34+C35+C36+C37+C39+C40+C41+C42+C43+C44+C45+C46+C47+C48+C49+C50+C51+C52+C53+C54+C55+C56+C57+C58+C59+C60+C61+C62+C63+C64+C65+C66+C67+C68+C69+C70+C71+C72+C73+C74+C75+C77+C78+C79+C80+C81+C82+C83+C84+C85+C86+C87+C88+C89+C90+C91+C92+C93+C94+C95+C96+C97+C98+C99+C100+C101+C102+C103+C104+C105+C106+C107+C108+C109+C110+C111+C112+C113+C114+C115+C116+C117+C118+C119+C120+C121+C122+C123+C124+C125+C126+C127+C128+C129+C131+C132+C133+C134+C135+C137+C138+C139+C140+C141+C142+C143+C144+C145+C146+C147+C148+C149+C152+C153+C154+C155+C156+C157+C158+C159+C160+C161+C162+C163+C164+C165+C166+C167+C168+C170+C171+C172+C173+C174+C175+C176+C177+C178+C179+C180+C181+C182+C183+C184+C185+C186+C187+C188+C189+C190+C191+C192+C193+C194+C195+C196+C197+C198+C199</f>
        <v>1701200</v>
      </c>
    </row>
    <row r="203" spans="1:4" s="10" customFormat="1" ht="13.5" thickBot="1">
      <c r="A203" s="75"/>
      <c r="B203" s="76" t="s">
        <v>258</v>
      </c>
      <c r="C203" s="297">
        <v>1701200</v>
      </c>
      <c r="D203" s="78">
        <f>C203-C200</f>
        <v>0</v>
      </c>
    </row>
    <row r="204" spans="1:4" s="80" customFormat="1" outlineLevel="1">
      <c r="A204" s="75"/>
      <c r="B204" s="77"/>
      <c r="C204" s="79"/>
    </row>
    <row r="205" spans="1:4" s="80" customFormat="1" outlineLevel="1">
      <c r="A205" s="75"/>
      <c r="B205" s="77"/>
      <c r="C205" s="79"/>
    </row>
    <row r="206" spans="1:4" s="80" customFormat="1" outlineLevel="1">
      <c r="A206" s="75"/>
      <c r="B206" s="77"/>
      <c r="C206" s="79"/>
    </row>
    <row r="207" spans="1:4" s="80" customFormat="1" outlineLevel="1">
      <c r="A207" s="75"/>
      <c r="B207" s="77"/>
      <c r="C207" s="79"/>
    </row>
  </sheetData>
  <autoFilter ref="A3:Z207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66FF66"/>
  </sheetPr>
  <dimension ref="A2:W4"/>
  <sheetViews>
    <sheetView workbookViewId="0">
      <selection activeCell="H29" sqref="H29"/>
    </sheetView>
  </sheetViews>
  <sheetFormatPr defaultRowHeight="12.75"/>
  <cols>
    <col min="1" max="1" width="5.28515625" customWidth="1"/>
    <col min="3" max="3" width="9" bestFit="1" customWidth="1"/>
    <col min="6" max="6" width="21.85546875" bestFit="1" customWidth="1"/>
    <col min="8" max="8" width="13.7109375" customWidth="1"/>
    <col min="9" max="10" width="13.85546875" bestFit="1" customWidth="1"/>
  </cols>
  <sheetData>
    <row r="2" spans="1:23" s="86" customFormat="1" ht="36.75" customHeight="1">
      <c r="A2" s="81"/>
      <c r="B2" s="82" t="s">
        <v>344</v>
      </c>
      <c r="C2" s="339" t="s">
        <v>259</v>
      </c>
      <c r="D2" s="340"/>
      <c r="E2" s="340"/>
      <c r="F2" s="341"/>
      <c r="G2" s="83"/>
      <c r="H2" s="291" t="s">
        <v>345</v>
      </c>
      <c r="I2" s="292" t="s">
        <v>346</v>
      </c>
      <c r="J2" s="292" t="s">
        <v>347</v>
      </c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s="9" customFormat="1" ht="63.75" customHeight="1">
      <c r="A3" s="87" t="s">
        <v>260</v>
      </c>
      <c r="B3" s="88" t="s">
        <v>261</v>
      </c>
      <c r="C3" s="89" t="s">
        <v>262</v>
      </c>
      <c r="D3" s="90"/>
      <c r="E3" s="91"/>
      <c r="F3" s="92" t="s">
        <v>263</v>
      </c>
      <c r="G3" s="93" t="s">
        <v>11</v>
      </c>
      <c r="H3" s="94"/>
      <c r="I3" s="293"/>
      <c r="J3" s="294"/>
      <c r="K3" s="95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s="96" customFormat="1" ht="15.75" customHeight="1">
      <c r="A4" s="97">
        <v>9</v>
      </c>
      <c r="B4" s="98" t="s">
        <v>308</v>
      </c>
      <c r="C4" s="99">
        <v>20538</v>
      </c>
      <c r="D4" s="100" t="s">
        <v>264</v>
      </c>
      <c r="E4" s="100">
        <v>0</v>
      </c>
      <c r="F4" s="101" t="s">
        <v>331</v>
      </c>
      <c r="G4" s="101">
        <v>262</v>
      </c>
      <c r="H4" s="295">
        <v>179200</v>
      </c>
      <c r="I4" s="296">
        <v>179200</v>
      </c>
      <c r="J4" s="296">
        <v>179200</v>
      </c>
      <c r="K4" s="102"/>
      <c r="L4" s="103"/>
    </row>
  </sheetData>
  <mergeCells count="1">
    <mergeCell ref="C2:F2"/>
  </mergeCells>
  <phoneticPr fontId="8" type="noConversion"/>
  <pageMargins left="0.16" right="0.15" top="0.98425196850393704" bottom="0.98425196850393704" header="0.51181102362204722" footer="0.51181102362204722"/>
  <pageSetup paperSize="9" scale="9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66FF66"/>
  </sheetPr>
  <dimension ref="A1:F5"/>
  <sheetViews>
    <sheetView workbookViewId="0">
      <selection activeCell="C22" sqref="C22"/>
    </sheetView>
  </sheetViews>
  <sheetFormatPr defaultRowHeight="12.75"/>
  <cols>
    <col min="1" max="1" width="18.42578125" customWidth="1"/>
    <col min="2" max="2" width="21.140625" customWidth="1"/>
    <col min="3" max="3" width="22.7109375" customWidth="1"/>
    <col min="4" max="4" width="10.140625" bestFit="1" customWidth="1"/>
    <col min="5" max="5" width="13.42578125" customWidth="1"/>
    <col min="6" max="6" width="12.5703125" customWidth="1"/>
  </cols>
  <sheetData>
    <row r="1" spans="1:6" ht="45" customHeight="1">
      <c r="A1" s="268"/>
      <c r="B1" s="342" t="s">
        <v>332</v>
      </c>
      <c r="C1" s="343"/>
      <c r="D1" s="343"/>
      <c r="E1" s="343"/>
      <c r="F1" s="344"/>
    </row>
    <row r="2" spans="1:6" ht="45" customHeight="1">
      <c r="A2" s="269"/>
      <c r="B2" s="345" t="s">
        <v>342</v>
      </c>
      <c r="C2" s="346"/>
      <c r="D2" s="346"/>
      <c r="E2" s="346"/>
      <c r="F2" s="347"/>
    </row>
    <row r="3" spans="1:6">
      <c r="A3" s="269"/>
      <c r="B3" s="270" t="s">
        <v>333</v>
      </c>
      <c r="C3" s="348" t="s">
        <v>334</v>
      </c>
      <c r="D3" s="349"/>
      <c r="E3" s="271" t="s">
        <v>335</v>
      </c>
      <c r="F3" s="272" t="s">
        <v>336</v>
      </c>
    </row>
    <row r="4" spans="1:6" ht="54.75" thickBot="1">
      <c r="A4" s="273"/>
      <c r="B4" s="274">
        <v>211.21299999999999</v>
      </c>
      <c r="C4" s="275">
        <v>211</v>
      </c>
      <c r="D4" s="275">
        <v>213</v>
      </c>
      <c r="E4" s="276" t="s">
        <v>343</v>
      </c>
      <c r="F4" s="277" t="s">
        <v>337</v>
      </c>
    </row>
    <row r="5" spans="1:6" ht="40.5" customHeight="1" thickBot="1">
      <c r="A5" s="278" t="s">
        <v>312</v>
      </c>
      <c r="B5" s="279">
        <v>205000</v>
      </c>
      <c r="C5" s="279">
        <v>157500</v>
      </c>
      <c r="D5" s="279">
        <v>47500</v>
      </c>
      <c r="E5" s="280">
        <v>355000</v>
      </c>
      <c r="F5" s="281">
        <v>560000</v>
      </c>
    </row>
  </sheetData>
  <mergeCells count="3">
    <mergeCell ref="B1:F1"/>
    <mergeCell ref="B2:F2"/>
    <mergeCell ref="C3:D3"/>
  </mergeCells>
  <phoneticPr fontId="8" type="noConversion"/>
  <pageMargins left="0.16" right="0.1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66FF66"/>
  </sheetPr>
  <dimension ref="A1:D5"/>
  <sheetViews>
    <sheetView tabSelected="1" workbookViewId="0">
      <selection activeCell="D32" sqref="D32"/>
    </sheetView>
  </sheetViews>
  <sheetFormatPr defaultRowHeight="12.75"/>
  <cols>
    <col min="1" max="1" width="29.42578125" customWidth="1"/>
    <col min="2" max="2" width="20.140625" customWidth="1"/>
    <col min="3" max="3" width="20.28515625" customWidth="1"/>
    <col min="4" max="4" width="30" customWidth="1"/>
  </cols>
  <sheetData>
    <row r="1" spans="1:4" ht="46.5" customHeight="1" thickBot="1">
      <c r="A1" s="268"/>
      <c r="B1" s="350" t="s">
        <v>338</v>
      </c>
      <c r="C1" s="351"/>
      <c r="D1" s="352"/>
    </row>
    <row r="2" spans="1:4" ht="27.75" customHeight="1" thickBot="1">
      <c r="A2" s="269"/>
      <c r="B2" s="353" t="s">
        <v>341</v>
      </c>
      <c r="C2" s="354"/>
      <c r="D2" s="355"/>
    </row>
    <row r="3" spans="1:4" ht="21.75" customHeight="1">
      <c r="A3" s="282"/>
      <c r="B3" s="283" t="s">
        <v>339</v>
      </c>
      <c r="C3" s="356" t="s">
        <v>334</v>
      </c>
      <c r="D3" s="357"/>
    </row>
    <row r="4" spans="1:4" ht="22.5" customHeight="1" thickBot="1">
      <c r="A4" s="284"/>
      <c r="B4" s="285" t="s">
        <v>340</v>
      </c>
      <c r="C4" s="286">
        <v>211</v>
      </c>
      <c r="D4" s="287">
        <v>213</v>
      </c>
    </row>
    <row r="5" spans="1:4" ht="32.25" customHeight="1" thickBot="1">
      <c r="A5" s="278" t="s">
        <v>312</v>
      </c>
      <c r="B5" s="288">
        <v>3024000</v>
      </c>
      <c r="C5" s="289">
        <v>2322600</v>
      </c>
      <c r="D5" s="290">
        <v>701400</v>
      </c>
    </row>
  </sheetData>
  <mergeCells count="3">
    <mergeCell ref="B1:D1"/>
    <mergeCell ref="B2:D2"/>
    <mergeCell ref="C3:D3"/>
  </mergeCells>
  <phoneticPr fontId="8" type="noConversion"/>
  <pageMargins left="0.19" right="0.1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бюджет</vt:lpstr>
      <vt:lpstr>сады субв.</vt:lpstr>
      <vt:lpstr>платные</vt:lpstr>
      <vt:lpstr>публичные об-ва</vt:lpstr>
      <vt:lpstr>софинансирование мест.</vt:lpstr>
      <vt:lpstr>софинансирование област.</vt:lpstr>
      <vt:lpstr>'сады субв.'!Заголовки_для_печати</vt:lpstr>
    </vt:vector>
  </TitlesOfParts>
  <Company>MUCB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gribova</dc:creator>
  <cp:lastModifiedBy>Марина</cp:lastModifiedBy>
  <cp:lastPrinted>2020-01-22T11:03:37Z</cp:lastPrinted>
  <dcterms:created xsi:type="dcterms:W3CDTF">2015-01-05T07:56:10Z</dcterms:created>
  <dcterms:modified xsi:type="dcterms:W3CDTF">2020-01-22T11:04:39Z</dcterms:modified>
</cp:coreProperties>
</file>